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atthew\Downloads\"/>
    </mc:Choice>
  </mc:AlternateContent>
  <xr:revisionPtr revIDLastSave="0" documentId="8_{BF94E50B-7A94-47B3-B942-D5982CA993AD}" xr6:coauthVersionLast="47" xr6:coauthVersionMax="47" xr10:uidLastSave="{00000000-0000-0000-0000-000000000000}"/>
  <bookViews>
    <workbookView xWindow="-120" yWindow="-120" windowWidth="29040" windowHeight="15840" activeTab="1" xr2:uid="{A0FA0108-70E1-4986-BF6B-F4F3CC1E1308}"/>
  </bookViews>
  <sheets>
    <sheet name="Introduction" sheetId="5" r:id="rId1"/>
    <sheet name="Inputs and Outputs" sheetId="2" r:id="rId2"/>
    <sheet name="Financial Model" sheetId="4" r:id="rId3"/>
    <sheet name="Data validation"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D7" i="4"/>
  <c r="D11" i="4" s="1"/>
  <c r="E7" i="4"/>
  <c r="E8" i="4" s="1"/>
  <c r="F7" i="4"/>
  <c r="F10" i="4" s="1"/>
  <c r="G7" i="4"/>
  <c r="G10" i="4" s="1"/>
  <c r="H7" i="4"/>
  <c r="H10" i="4" s="1"/>
  <c r="I7" i="4"/>
  <c r="I8" i="4" s="1"/>
  <c r="J7" i="4"/>
  <c r="J10" i="4" s="1"/>
  <c r="K7" i="4"/>
  <c r="K10" i="4" s="1"/>
  <c r="L7" i="4"/>
  <c r="L10" i="4" s="1"/>
  <c r="M7" i="4"/>
  <c r="M10" i="4" s="1"/>
  <c r="N7" i="4"/>
  <c r="N10" i="4" s="1"/>
  <c r="O7" i="4"/>
  <c r="O11" i="4" s="1"/>
  <c r="P7" i="4"/>
  <c r="P10" i="4" s="1"/>
  <c r="Q7" i="4"/>
  <c r="Q8" i="4" s="1"/>
  <c r="R7" i="4"/>
  <c r="R8" i="4" s="1"/>
  <c r="S7" i="4"/>
  <c r="S11" i="4" s="1"/>
  <c r="T7" i="4"/>
  <c r="T9" i="4" s="1"/>
  <c r="U7" i="4"/>
  <c r="U9" i="4" s="1"/>
  <c r="V7" i="4"/>
  <c r="V10" i="4" s="1"/>
  <c r="W7" i="4"/>
  <c r="W10" i="4" s="1"/>
  <c r="X7" i="4"/>
  <c r="X10" i="4" s="1"/>
  <c r="Y7" i="4"/>
  <c r="Y10" i="4" s="1"/>
  <c r="Z7" i="4"/>
  <c r="Z10" i="4" s="1"/>
  <c r="AA7" i="4"/>
  <c r="AA11" i="4" s="1"/>
  <c r="AB7" i="4"/>
  <c r="AB11" i="4" s="1"/>
  <c r="AC7" i="4"/>
  <c r="AC8" i="4" s="1"/>
  <c r="AD7" i="4"/>
  <c r="AD8" i="4" s="1"/>
  <c r="AE7" i="4"/>
  <c r="AE10" i="4" s="1"/>
  <c r="AF7" i="4"/>
  <c r="AF10" i="4" s="1"/>
  <c r="AG7" i="4"/>
  <c r="AG9" i="4" s="1"/>
  <c r="C7" i="4"/>
  <c r="C10" i="4" s="1"/>
  <c r="D19" i="2"/>
  <c r="H19" i="2"/>
  <c r="H12" i="2"/>
  <c r="D12" i="2"/>
  <c r="AA12" i="4" l="1"/>
  <c r="AA17" i="4" s="1"/>
  <c r="O12" i="4"/>
  <c r="O17" i="4" s="1"/>
  <c r="F9" i="4"/>
  <c r="F14" i="4" s="1"/>
  <c r="Z12" i="4"/>
  <c r="Z17" i="4" s="1"/>
  <c r="N12" i="4"/>
  <c r="N17" i="4" s="1"/>
  <c r="Y12" i="4"/>
  <c r="Y17" i="4" s="1"/>
  <c r="M12" i="4"/>
  <c r="M17" i="4" s="1"/>
  <c r="X12" i="4"/>
  <c r="X17" i="4" s="1"/>
  <c r="L12" i="4"/>
  <c r="L17" i="4" s="1"/>
  <c r="W12" i="4"/>
  <c r="W17" i="4" s="1"/>
  <c r="K12" i="4"/>
  <c r="K17" i="4" s="1"/>
  <c r="C12" i="4"/>
  <c r="C17" i="4" s="1"/>
  <c r="V12" i="4"/>
  <c r="V17" i="4" s="1"/>
  <c r="J12" i="4"/>
  <c r="J17" i="4" s="1"/>
  <c r="AG12" i="4"/>
  <c r="AG17" i="4" s="1"/>
  <c r="U12" i="4"/>
  <c r="U17" i="4" s="1"/>
  <c r="I12" i="4"/>
  <c r="I17" i="4" s="1"/>
  <c r="AF12" i="4"/>
  <c r="AF17" i="4" s="1"/>
  <c r="T12" i="4"/>
  <c r="T17" i="4" s="1"/>
  <c r="H12" i="4"/>
  <c r="H17" i="4" s="1"/>
  <c r="AE12" i="4"/>
  <c r="AE17" i="4" s="1"/>
  <c r="S12" i="4"/>
  <c r="S17" i="4" s="1"/>
  <c r="G12" i="4"/>
  <c r="G17" i="4" s="1"/>
  <c r="AD12" i="4"/>
  <c r="AD17" i="4" s="1"/>
  <c r="R12" i="4"/>
  <c r="R17" i="4" s="1"/>
  <c r="F12" i="4"/>
  <c r="F17" i="4" s="1"/>
  <c r="AC12" i="4"/>
  <c r="AC17" i="4" s="1"/>
  <c r="Q12" i="4"/>
  <c r="Q17" i="4" s="1"/>
  <c r="E12" i="4"/>
  <c r="E17" i="4" s="1"/>
  <c r="AB12" i="4"/>
  <c r="AB17" i="4" s="1"/>
  <c r="P12" i="4"/>
  <c r="P17" i="4" s="1"/>
  <c r="D12" i="4"/>
  <c r="D17" i="4" s="1"/>
  <c r="O16" i="4"/>
  <c r="AA16" i="4"/>
  <c r="AB16" i="4"/>
  <c r="Z15" i="4"/>
  <c r="N15" i="4"/>
  <c r="Y15" i="4"/>
  <c r="M15" i="4"/>
  <c r="P15" i="4"/>
  <c r="AF15" i="4"/>
  <c r="T14" i="4"/>
  <c r="H15" i="4"/>
  <c r="K11" i="4"/>
  <c r="K16" i="4" s="1"/>
  <c r="E9" i="4"/>
  <c r="E14" i="4" s="1"/>
  <c r="W11" i="4"/>
  <c r="W16" i="4" s="1"/>
  <c r="L11" i="4"/>
  <c r="L16" i="4" s="1"/>
  <c r="AE15" i="4"/>
  <c r="S16" i="4"/>
  <c r="G15" i="4"/>
  <c r="J11" i="4"/>
  <c r="J16" i="4" s="1"/>
  <c r="F15" i="4"/>
  <c r="D8" i="4"/>
  <c r="D13" i="4" s="1"/>
  <c r="X15" i="4"/>
  <c r="L15" i="4"/>
  <c r="AA9" i="4"/>
  <c r="AA14" i="4" s="1"/>
  <c r="AB8" i="4"/>
  <c r="AB13" i="4" s="1"/>
  <c r="D16" i="4"/>
  <c r="W15" i="4"/>
  <c r="K15" i="4"/>
  <c r="R9" i="4"/>
  <c r="R14" i="4" s="1"/>
  <c r="P8" i="4"/>
  <c r="P13" i="4" s="1"/>
  <c r="C15" i="4"/>
  <c r="V15" i="4"/>
  <c r="J15" i="4"/>
  <c r="Q9" i="4"/>
  <c r="Q14" i="4" s="1"/>
  <c r="K8" i="4"/>
  <c r="K13" i="4" s="1"/>
  <c r="AG14" i="4"/>
  <c r="U14" i="4"/>
  <c r="I13" i="4"/>
  <c r="P9" i="4"/>
  <c r="P14" i="4" s="1"/>
  <c r="J8" i="4"/>
  <c r="J13" i="4" s="1"/>
  <c r="Z11" i="4"/>
  <c r="Z16" i="4" s="1"/>
  <c r="AD13" i="4"/>
  <c r="R13" i="4"/>
  <c r="AC13" i="4"/>
  <c r="Q13" i="4"/>
  <c r="E13" i="4"/>
  <c r="X11" i="4"/>
  <c r="X16" i="4" s="1"/>
  <c r="Y11" i="4"/>
  <c r="Y16" i="4" s="1"/>
  <c r="AA8" i="4"/>
  <c r="AA13" i="4" s="1"/>
  <c r="G9" i="4"/>
  <c r="G14" i="4" s="1"/>
  <c r="O9" i="4"/>
  <c r="O14" i="4" s="1"/>
  <c r="AD9" i="4"/>
  <c r="AD14" i="4" s="1"/>
  <c r="N9" i="4"/>
  <c r="N14" i="4" s="1"/>
  <c r="V11" i="4"/>
  <c r="V16" i="4" s="1"/>
  <c r="X8" i="4"/>
  <c r="X13" i="4" s="1"/>
  <c r="Z8" i="4"/>
  <c r="Z13" i="4" s="1"/>
  <c r="AE9" i="4"/>
  <c r="AE14" i="4" s="1"/>
  <c r="Y8" i="4"/>
  <c r="Y13" i="4" s="1"/>
  <c r="AC9" i="4"/>
  <c r="AC14" i="4" s="1"/>
  <c r="M9" i="4"/>
  <c r="M14" i="4" s="1"/>
  <c r="N11" i="4"/>
  <c r="N16" i="4" s="1"/>
  <c r="W8" i="4"/>
  <c r="W13" i="4" s="1"/>
  <c r="AB9" i="4"/>
  <c r="AB14" i="4" s="1"/>
  <c r="L9" i="4"/>
  <c r="L14" i="4" s="1"/>
  <c r="M11" i="4"/>
  <c r="M16" i="4" s="1"/>
  <c r="V8" i="4"/>
  <c r="V13" i="4" s="1"/>
  <c r="O8" i="4"/>
  <c r="O13" i="4" s="1"/>
  <c r="N8" i="4"/>
  <c r="N13" i="4" s="1"/>
  <c r="Y9" i="4"/>
  <c r="Y14" i="4" s="1"/>
  <c r="X9" i="4"/>
  <c r="X14" i="4" s="1"/>
  <c r="D9" i="4"/>
  <c r="D14" i="4" s="1"/>
  <c r="D10" i="4"/>
  <c r="D15" i="4" s="1"/>
  <c r="M8" i="4"/>
  <c r="M13" i="4" s="1"/>
  <c r="Z9" i="4"/>
  <c r="Z14" i="4" s="1"/>
  <c r="S9" i="4"/>
  <c r="S14" i="4" s="1"/>
  <c r="C11" i="4"/>
  <c r="C16" i="4" s="1"/>
  <c r="C8" i="4"/>
  <c r="C13" i="4" s="1"/>
  <c r="L8" i="4"/>
  <c r="L13" i="4" s="1"/>
  <c r="AG10" i="4"/>
  <c r="AG15" i="4" s="1"/>
  <c r="I10" i="4"/>
  <c r="I15" i="4" s="1"/>
  <c r="S10" i="4"/>
  <c r="S15" i="4" s="1"/>
  <c r="AD10" i="4"/>
  <c r="AD15" i="4" s="1"/>
  <c r="U11" i="4"/>
  <c r="U16" i="4" s="1"/>
  <c r="H11" i="4"/>
  <c r="H16" i="4" s="1"/>
  <c r="O10" i="4"/>
  <c r="O15" i="4" s="1"/>
  <c r="AE11" i="4"/>
  <c r="AE16" i="4" s="1"/>
  <c r="U8" i="4"/>
  <c r="U13" i="4" s="1"/>
  <c r="W9" i="4"/>
  <c r="W14" i="4" s="1"/>
  <c r="K9" i="4"/>
  <c r="K14" i="4" s="1"/>
  <c r="AD11" i="4"/>
  <c r="AD16" i="4" s="1"/>
  <c r="R11" i="4"/>
  <c r="R16" i="4" s="1"/>
  <c r="F11" i="4"/>
  <c r="F16" i="4" s="1"/>
  <c r="AF8" i="4"/>
  <c r="AF13" i="4" s="1"/>
  <c r="T8" i="4"/>
  <c r="T13" i="4" s="1"/>
  <c r="H8" i="4"/>
  <c r="H13" i="4" s="1"/>
  <c r="R10" i="4"/>
  <c r="R15" i="4" s="1"/>
  <c r="Q10" i="4"/>
  <c r="Q15" i="4" s="1"/>
  <c r="E10" i="4"/>
  <c r="E15" i="4" s="1"/>
  <c r="T11" i="4"/>
  <c r="T16" i="4" s="1"/>
  <c r="G11" i="4"/>
  <c r="G16" i="4" s="1"/>
  <c r="AG8" i="4"/>
  <c r="AG13" i="4" s="1"/>
  <c r="C9" i="4"/>
  <c r="C14" i="4" s="1"/>
  <c r="V9" i="4"/>
  <c r="V14" i="4" s="1"/>
  <c r="J9" i="4"/>
  <c r="J14" i="4" s="1"/>
  <c r="AC11" i="4"/>
  <c r="AC16" i="4" s="1"/>
  <c r="Q11" i="4"/>
  <c r="Q16" i="4" s="1"/>
  <c r="E11" i="4"/>
  <c r="E16" i="4" s="1"/>
  <c r="AE8" i="4"/>
  <c r="AE13" i="4" s="1"/>
  <c r="S8" i="4"/>
  <c r="S13" i="4" s="1"/>
  <c r="G8" i="4"/>
  <c r="G13" i="4" s="1"/>
  <c r="U10" i="4"/>
  <c r="U15" i="4" s="1"/>
  <c r="T10" i="4"/>
  <c r="T15" i="4" s="1"/>
  <c r="AG11" i="4"/>
  <c r="AG16" i="4" s="1"/>
  <c r="AB10" i="4"/>
  <c r="AB15" i="4" s="1"/>
  <c r="AF11" i="4"/>
  <c r="AF16" i="4" s="1"/>
  <c r="I9" i="4"/>
  <c r="I14" i="4" s="1"/>
  <c r="P11" i="4"/>
  <c r="P16" i="4" s="1"/>
  <c r="F8" i="4"/>
  <c r="F13" i="4" s="1"/>
  <c r="AC10" i="4"/>
  <c r="AC15" i="4" s="1"/>
  <c r="I11" i="4"/>
  <c r="I16" i="4" s="1"/>
  <c r="AA10" i="4"/>
  <c r="AA15" i="4" s="1"/>
  <c r="AF9" i="4"/>
  <c r="AF14" i="4" s="1"/>
  <c r="H9" i="4"/>
  <c r="H14" i="4" s="1"/>
  <c r="C19" i="4" l="1"/>
  <c r="C22" i="4"/>
  <c r="I19" i="4"/>
  <c r="J19" i="4"/>
  <c r="Y19" i="4"/>
  <c r="X19" i="4"/>
  <c r="O19" i="4"/>
  <c r="U19" i="4"/>
  <c r="W19" i="4"/>
  <c r="M19" i="4"/>
  <c r="AA19" i="4"/>
  <c r="AB19" i="4"/>
  <c r="G19" i="4"/>
  <c r="S19" i="4"/>
  <c r="AE19" i="4"/>
  <c r="H19" i="4"/>
  <c r="K19" i="4"/>
  <c r="F19" i="4"/>
  <c r="T19" i="4"/>
  <c r="E19" i="4"/>
  <c r="AF19" i="4"/>
  <c r="Q19" i="4"/>
  <c r="D19" i="4"/>
  <c r="N19" i="4"/>
  <c r="Z19" i="4"/>
  <c r="AC19" i="4"/>
  <c r="AD19" i="4"/>
  <c r="R19" i="4"/>
  <c r="L19" i="4"/>
  <c r="V19" i="4"/>
  <c r="P19" i="4"/>
  <c r="AG19" i="4"/>
  <c r="C39" i="2" l="1"/>
  <c r="C40" i="2"/>
  <c r="C41" i="2" l="1"/>
</calcChain>
</file>

<file path=xl/sharedStrings.xml><?xml version="1.0" encoding="utf-8"?>
<sst xmlns="http://schemas.openxmlformats.org/spreadsheetml/2006/main" count="133" uniqueCount="67">
  <si>
    <t>- Cells that need to be reviewed and/or edited to reflect your local context</t>
  </si>
  <si>
    <t xml:space="preserve">- Cells contain assumptions that you can change if you want to do so </t>
  </si>
  <si>
    <t>Inputs</t>
  </si>
  <si>
    <t>Habitat monitoring</t>
  </si>
  <si>
    <t>Employee 1</t>
  </si>
  <si>
    <t>Employee 2</t>
  </si>
  <si>
    <t>Senior Ecologist</t>
  </si>
  <si>
    <t>Other ecologist</t>
  </si>
  <si>
    <t># Hrs</t>
  </si>
  <si>
    <t>£</t>
  </si>
  <si>
    <t xml:space="preserve">Full cost to LPA </t>
  </si>
  <si>
    <t>Employee 3</t>
  </si>
  <si>
    <t>Employee 4</t>
  </si>
  <si>
    <t>Planning Officer</t>
  </si>
  <si>
    <t>Other</t>
  </si>
  <si>
    <t>Consultant</t>
  </si>
  <si>
    <t>Consultant hourly fee</t>
  </si>
  <si>
    <t>Percentage of overhead LPA needs to pay per employee</t>
  </si>
  <si>
    <t>This includes costs associated with pensions, national insurance, computer equipment, management time, etc</t>
  </si>
  <si>
    <t>Working hours per year</t>
  </si>
  <si>
    <t>Inflation rate</t>
  </si>
  <si>
    <t>CPI 12-month rate was 7.3% to June 2023. Long-term inflation is difficult to forecast but Verna's house view is that, given significant uncertainty, LPAs should assume a higher rather than lower inflation rate to avoid the risk of a deficit</t>
  </si>
  <si>
    <t>Additional cost to LPA per site (£)</t>
  </si>
  <si>
    <t>This should cover any additional costs to the LPA included in monitoring across the full 30 years of monitoring the site. This might include costs related to site visits, software subscriptions, training for colleagues, etc. Some of these costs (e.g. subscriptions) would likely be spread across all sites being monitored</t>
  </si>
  <si>
    <t>Year</t>
  </si>
  <si>
    <t>Does monitoring take place in this year?</t>
  </si>
  <si>
    <t>No</t>
  </si>
  <si>
    <t>Yes</t>
  </si>
  <si>
    <t>Management plan</t>
  </si>
  <si>
    <t>In addition to habitat monitoring, LPAs will need to assess the management plan and many will then review progress reports on these plans in each of the first 5 years. LPAs may then choose to repeat this process (with an updated management plan that required annual progress reviews) in subsequent years as well. We recommend that LPAs assign 10%-20% of the cost of habitat monitoring to this activity</t>
  </si>
  <si>
    <t>As well as Habitat Monitoring, LPAs will also need to assess management plans at assessment stage and then updates to this plan at intervals across the 30 years (e.g. every 5 years). This line calculates the cost of this as a % of the total monitoring charge</t>
  </si>
  <si>
    <t>Outputs</t>
  </si>
  <si>
    <t>Cost to LPA</t>
  </si>
  <si>
    <t>Total</t>
  </si>
  <si>
    <t>This is the amount in today’s money required to cover costs over 30 years, taking into account inflation and assuming a single upfront payment</t>
  </si>
  <si>
    <t>Financial Model (all £ figures represent today's value)</t>
  </si>
  <si>
    <t>Current year</t>
  </si>
  <si>
    <t>Habitat Monitoring</t>
  </si>
  <si>
    <t>Monitoring year?</t>
  </si>
  <si>
    <t>Person 1 - time required (Hrs)</t>
  </si>
  <si>
    <t>Person 2 - time required (Hrs)</t>
  </si>
  <si>
    <t>Person 3 - time required (Hrs)</t>
  </si>
  <si>
    <t>Person 4 - time required (Hrs)</t>
  </si>
  <si>
    <t>Consultant - time required (Hrs)</t>
  </si>
  <si>
    <t>Person 1 - cost to LPA (£)</t>
  </si>
  <si>
    <t>Person 2 - cost to LPA (£)</t>
  </si>
  <si>
    <t>Person 3 - cost to LPA (£)</t>
  </si>
  <si>
    <t>Person 4 - cost to LPA (£)</t>
  </si>
  <si>
    <t>Consultant - cost to LPA (£)</t>
  </si>
  <si>
    <t>Yearly total (£)</t>
  </si>
  <si>
    <t>Management Plan</t>
  </si>
  <si>
    <t>Costs associated with mgmt plan</t>
  </si>
  <si>
    <t>Data validation</t>
  </si>
  <si>
    <t>Roles</t>
  </si>
  <si>
    <t>Reporting Year</t>
  </si>
  <si>
    <t>Validation Officer</t>
  </si>
  <si>
    <t>Monitoring Officer</t>
  </si>
  <si>
    <t xml:space="preserve">S106 Officer </t>
  </si>
  <si>
    <t>Not required</t>
  </si>
  <si>
    <t xml:space="preserve">For more on Verna's BNG work, see </t>
  </si>
  <si>
    <t>https://verna.earth/mycelia/</t>
  </si>
  <si>
    <t>Based on 220 working days per year, with 7.5 hours work per day</t>
  </si>
  <si>
    <t>Employee gross salary</t>
  </si>
  <si>
    <t>Time required (monitoring year)</t>
  </si>
  <si>
    <t>Time required (non-monitoring year)</t>
  </si>
  <si>
    <t>Monitoring years</t>
  </si>
  <si>
    <t>Typical monitoring years are 2,3,5,10,15,20,25,30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</si>
</sst>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7" formatCode="&quot;£&quot;#,##0.00;\-&quot;£&quot;#,##0.00"/>
    <numFmt numFmtId="164" formatCode="_-[$€-2]\ * #,##0.00_-;\-[$€-2]\ * #,##0.00_-;_-[$€-2]\ * &quot;-&quot;??_-;_-@_-"/>
    <numFmt numFmtId="165" formatCode="#,##0;\-#,##0;"/>
    <numFmt numFmtId="166" formatCode="_-* #,##0.00\ _€_-;\-* #,##0.00\ _€_-;_-* &quot;-&quot;??\ _€_-;_-@_-"/>
    <numFmt numFmtId="167" formatCode="_-* #,##0.00\ &quot;€&quot;_-;\-* #,##0.00\ &quot;€&quot;_-;_-* &quot;-&quot;??\ &quot;€&quot;_-;_-@_-"/>
    <numFmt numFmtId="168" formatCode="_-&quot;R$&quot;\ * #,##0_-;\-&quot;R$&quot;\ * #,##0_-;_-&quot;R$&quot;\ * &quot;-&quot;_-;_-@_-"/>
    <numFmt numFmtId="169" formatCode="0%;\-0%;"/>
    <numFmt numFmtId="170" formatCode="#,##0.0_);\(#,##0.0\);0.0_);@_)"/>
    <numFmt numFmtId="171" formatCode="&quot;£&quot;#,##0,&quot;k&quot;;[Red]\(&quot;£&quot;#,##0,&quot;k&quot;\);\-"/>
    <numFmt numFmtId="172" formatCode="&quot;£&quot;#,##0,,&quot;M&quot;;[Red]\(&quot;£&quot;#,##0,,&quot;M&quot;\);\-"/>
    <numFmt numFmtId="173" formatCode="0,,;\(0,,\);\-"/>
    <numFmt numFmtId="174" formatCode="0,;\(0,\);\-"/>
    <numFmt numFmtId="175" formatCode="#,##0_ ;\-#,##0\ "/>
    <numFmt numFmtId="176" formatCode="#,##0.00_ ;\-#,##0.00\ "/>
  </numFmts>
  <fonts count="30" x14ac:knownFonts="1">
    <font>
      <sz val="10"/>
      <color theme="1"/>
      <name val="Calibri"/>
      <family val="2"/>
    </font>
    <font>
      <sz val="11"/>
      <color theme="1"/>
      <name val="Calibri"/>
      <family val="2"/>
      <scheme val="minor"/>
    </font>
    <font>
      <sz val="11"/>
      <color theme="1"/>
      <name val="Calibri"/>
      <family val="2"/>
      <scheme val="minor"/>
    </font>
    <font>
      <sz val="10"/>
      <color theme="3"/>
      <name val="Calibri"/>
      <family val="2"/>
      <scheme val="minor"/>
    </font>
    <font>
      <sz val="10"/>
      <color theme="2" tint="-0.499984740745262"/>
      <name val="Calibri"/>
      <family val="2"/>
      <scheme val="minor"/>
    </font>
    <font>
      <sz val="10"/>
      <name val="Calibri"/>
      <family val="2"/>
      <scheme val="minor"/>
    </font>
    <font>
      <sz val="10"/>
      <color rgb="FF00B050"/>
      <name val="Calibri"/>
      <family val="2"/>
      <scheme val="minor"/>
    </font>
    <font>
      <sz val="10"/>
      <color theme="1"/>
      <name val="Calibri"/>
      <family val="2"/>
      <scheme val="minor"/>
    </font>
    <font>
      <sz val="11"/>
      <name val="Calibri"/>
      <family val="2"/>
      <scheme val="minor"/>
    </font>
    <font>
      <b/>
      <sz val="10"/>
      <name val="Calibri"/>
      <family val="2"/>
      <scheme val="minor"/>
    </font>
    <font>
      <b/>
      <i/>
      <sz val="10"/>
      <color rgb="FFFF0000"/>
      <name val="Calibri"/>
      <family val="2"/>
      <scheme val="minor"/>
    </font>
    <font>
      <sz val="10"/>
      <name val="Verdana"/>
      <family val="2"/>
    </font>
    <font>
      <b/>
      <sz val="10"/>
      <color theme="0"/>
      <name val="Calibri"/>
      <family val="2"/>
      <scheme val="minor"/>
    </font>
    <font>
      <b/>
      <sz val="18"/>
      <color theme="1"/>
      <name val="Calibri"/>
      <family val="2"/>
      <scheme val="minor"/>
    </font>
    <font>
      <b/>
      <sz val="14"/>
      <color theme="1"/>
      <name val="Calibri"/>
      <family val="2"/>
      <scheme val="minor"/>
    </font>
    <font>
      <b/>
      <sz val="10"/>
      <color theme="1"/>
      <name val="Calibri"/>
      <family val="2"/>
      <scheme val="minor"/>
    </font>
    <font>
      <i/>
      <sz val="8"/>
      <color theme="0" tint="-0.249977111117893"/>
      <name val="Calibri"/>
      <family val="2"/>
    </font>
    <font>
      <sz val="10"/>
      <color theme="2" tint="-0.749961851863155"/>
      <name val="Calibri"/>
      <family val="2"/>
      <scheme val="minor"/>
    </font>
    <font>
      <i/>
      <sz val="8"/>
      <color theme="0" tint="-0.249977111117893"/>
      <name val="Calibri"/>
      <family val="2"/>
      <scheme val="minor"/>
    </font>
    <font>
      <b/>
      <sz val="10"/>
      <color theme="1"/>
      <name val="Calibri"/>
      <family val="2"/>
    </font>
    <font>
      <sz val="10"/>
      <color theme="1"/>
      <name val="Manrope"/>
    </font>
    <font>
      <b/>
      <sz val="10"/>
      <color theme="0"/>
      <name val="Manrope"/>
    </font>
    <font>
      <b/>
      <sz val="10"/>
      <name val="Manrope"/>
    </font>
    <font>
      <i/>
      <sz val="8"/>
      <color theme="0" tint="-0.249977111117893"/>
      <name val="Manrope"/>
    </font>
    <font>
      <b/>
      <sz val="10"/>
      <color theme="1"/>
      <name val="Manrope"/>
    </font>
    <font>
      <sz val="10"/>
      <color theme="0"/>
      <name val="Manrope"/>
    </font>
    <font>
      <u/>
      <sz val="10"/>
      <color theme="10"/>
      <name val="Calibri"/>
      <family val="2"/>
    </font>
    <font>
      <sz val="11"/>
      <color theme="1"/>
      <name val="Manrope"/>
    </font>
    <font>
      <i/>
      <sz val="11"/>
      <color theme="1"/>
      <name val="Manrope"/>
    </font>
    <font>
      <i/>
      <u/>
      <sz val="11"/>
      <color theme="10"/>
      <name val="Manrope"/>
    </font>
  </fonts>
  <fills count="18">
    <fill>
      <patternFill patternType="none"/>
    </fill>
    <fill>
      <patternFill patternType="gray125"/>
    </fill>
    <fill>
      <patternFill patternType="solid">
        <fgColor theme="6" tint="0.39997558519241921"/>
        <bgColor indexed="65"/>
      </patternFill>
    </fill>
    <fill>
      <patternFill patternType="solid">
        <fgColor theme="0"/>
        <bgColor indexed="64"/>
      </patternFill>
    </fill>
    <fill>
      <patternFill patternType="solid">
        <fgColor rgb="FFD2E0E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gray125">
        <bgColor theme="0"/>
      </patternFill>
    </fill>
    <fill>
      <patternFill patternType="solid">
        <fgColor theme="3" tint="-0.499984740745262"/>
        <bgColor indexed="64"/>
      </patternFill>
    </fill>
    <fill>
      <patternFill patternType="solid">
        <fgColor theme="3"/>
        <bgColor indexed="64"/>
      </patternFill>
    </fill>
    <fill>
      <patternFill patternType="solid">
        <fgColor rgb="FF4476B2"/>
        <bgColor indexed="64"/>
      </patternFill>
    </fill>
    <fill>
      <patternFill patternType="solid">
        <fgColor theme="6" tint="-0.24994659260841701"/>
        <bgColor indexed="64"/>
      </patternFill>
    </fill>
    <fill>
      <patternFill patternType="solid">
        <fgColor theme="4" tint="0.59996337778862885"/>
        <bgColor indexed="64"/>
      </patternFill>
    </fill>
    <fill>
      <patternFill patternType="solid">
        <fgColor theme="0"/>
      </patternFill>
    </fill>
    <fill>
      <patternFill patternType="solid">
        <fgColor rgb="FF3B703B"/>
        <bgColor indexed="64"/>
      </patternFill>
    </fill>
    <fill>
      <patternFill patternType="solid">
        <fgColor rgb="FFCADE92"/>
        <bgColor indexed="64"/>
      </patternFill>
    </fill>
    <fill>
      <patternFill patternType="solid">
        <fgColor theme="0" tint="-0.34998626667073579"/>
        <bgColor indexed="64"/>
      </patternFill>
    </fill>
  </fills>
  <borders count="23">
    <border>
      <left/>
      <right/>
      <top/>
      <bottom/>
      <diagonal/>
    </border>
    <border>
      <left/>
      <right/>
      <top style="medium">
        <color theme="3"/>
      </top>
      <bottom/>
      <diagonal/>
    </border>
    <border>
      <left style="thin">
        <color theme="0"/>
      </left>
      <right style="thin">
        <color theme="0"/>
      </right>
      <top style="thin">
        <color theme="0"/>
      </top>
      <bottom style="thin">
        <color theme="0"/>
      </bottom>
      <diagonal/>
    </border>
    <border>
      <left/>
      <right/>
      <top/>
      <bottom style="medium">
        <color theme="3" tint="-0.499984740745262"/>
      </bottom>
      <diagonal/>
    </border>
    <border>
      <left/>
      <right/>
      <top/>
      <bottom style="thin">
        <color theme="3"/>
      </bottom>
      <diagonal/>
    </border>
    <border>
      <left/>
      <right/>
      <top/>
      <bottom style="medium">
        <color theme="3"/>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style="thin">
        <color theme="0"/>
      </left>
      <right style="thin">
        <color theme="0"/>
      </right>
      <top/>
      <bottom style="thin">
        <color theme="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7">
    <xf numFmtId="165" fontId="0" fillId="3" borderId="0" applyNumberFormat="0" applyBorder="0">
      <alignment vertical="center"/>
    </xf>
    <xf numFmtId="166" fontId="11" fillId="0" borderId="0" applyFont="0" applyFill="0" applyBorder="0" applyAlignment="0" applyProtection="0"/>
    <xf numFmtId="167" fontId="11" fillId="0" borderId="0" applyFont="0" applyFill="0" applyBorder="0" applyAlignment="0" applyProtection="0"/>
    <xf numFmtId="168" fontId="2" fillId="0" borderId="0" applyFont="0" applyFill="0" applyBorder="0" applyAlignment="0" applyProtection="0"/>
    <xf numFmtId="169" fontId="1" fillId="0" borderId="0" applyFont="0" applyFill="0" applyBorder="0" applyAlignment="0" applyProtection="0"/>
    <xf numFmtId="0" fontId="8" fillId="2" borderId="0" applyNumberFormat="0" applyBorder="0" applyAlignment="0" applyProtection="0"/>
    <xf numFmtId="3" fontId="3" fillId="3" borderId="0" applyNumberFormat="0" applyFill="0" applyBorder="0" applyAlignment="0" applyProtection="0">
      <alignment vertical="center"/>
    </xf>
    <xf numFmtId="3" fontId="4" fillId="3" borderId="0" applyNumberFormat="0" applyFill="0" applyBorder="0" applyAlignment="0" applyProtection="0"/>
    <xf numFmtId="164" fontId="5" fillId="3" borderId="0" applyNumberFormat="0" applyFill="0" applyBorder="0" applyAlignment="0" applyProtection="0">
      <alignment horizontal="center"/>
    </xf>
    <xf numFmtId="165" fontId="6" fillId="4" borderId="0" applyNumberFormat="0" applyFill="0" applyBorder="0" applyAlignment="0" applyProtection="0">
      <alignment vertical="center"/>
      <protection locked="0"/>
    </xf>
    <xf numFmtId="0" fontId="7" fillId="5" borderId="0" applyNumberFormat="0" applyFont="0" applyBorder="0" applyAlignment="0" applyProtection="0">
      <alignment horizontal="right" vertical="center"/>
    </xf>
    <xf numFmtId="0" fontId="7" fillId="6" borderId="0" applyNumberFormat="0" applyFont="0" applyBorder="0" applyAlignment="0" applyProtection="0">
      <alignment horizontal="right" vertical="center"/>
    </xf>
    <xf numFmtId="0" fontId="7" fillId="5" borderId="0" applyNumberFormat="0" applyFont="0" applyBorder="0" applyAlignment="0" applyProtection="0">
      <alignment horizontal="right" vertical="center"/>
    </xf>
    <xf numFmtId="0" fontId="7" fillId="7" borderId="0" applyNumberFormat="0" applyFont="0" applyBorder="0" applyAlignment="0" applyProtection="0">
      <alignment horizontal="right" vertical="center"/>
    </xf>
    <xf numFmtId="10" fontId="8" fillId="8" borderId="0" applyNumberFormat="0" applyFont="0" applyBorder="0" applyAlignment="0" applyProtection="0">
      <alignment horizontal="center"/>
    </xf>
    <xf numFmtId="0" fontId="9" fillId="3" borderId="1" applyNumberFormat="0" applyFill="0" applyAlignment="0" applyProtection="0">
      <alignment horizontal="left" vertical="center"/>
    </xf>
    <xf numFmtId="0" fontId="10" fillId="3" borderId="0" applyNumberFormat="0" applyBorder="0" applyAlignment="0" applyProtection="0">
      <alignment horizontal="left" vertical="center"/>
    </xf>
    <xf numFmtId="0" fontId="12" fillId="9" borderId="2" applyNumberFormat="0">
      <alignment horizontal="centerContinuous" vertical="center" wrapText="1"/>
    </xf>
    <xf numFmtId="0" fontId="12" fillId="10" borderId="2" applyNumberFormat="0">
      <alignment horizontal="centerContinuous" vertical="center" wrapText="1"/>
    </xf>
    <xf numFmtId="0" fontId="12" fillId="11" borderId="2" applyNumberFormat="0">
      <alignment horizontal="centerContinuous" vertical="center" wrapText="1"/>
    </xf>
    <xf numFmtId="0" fontId="13" fillId="12" borderId="0">
      <alignment horizontal="centerContinuous"/>
    </xf>
    <xf numFmtId="3" fontId="14" fillId="3" borderId="3"/>
    <xf numFmtId="0" fontId="13" fillId="13" borderId="0">
      <alignment horizontal="centerContinuous"/>
    </xf>
    <xf numFmtId="0" fontId="15" fillId="3" borderId="4" applyNumberFormat="0" applyAlignment="0">
      <alignment horizontal="left" vertical="center"/>
    </xf>
    <xf numFmtId="3" fontId="14" fillId="3" borderId="5"/>
    <xf numFmtId="0" fontId="15" fillId="3" borderId="4" applyNumberFormat="0" applyAlignment="0">
      <alignment horizontal="left" vertical="center"/>
    </xf>
    <xf numFmtId="0" fontId="7" fillId="3" borderId="6" applyNumberFormat="0" applyFont="0" applyFill="0" applyAlignment="0">
      <alignment horizontal="left" vertical="center"/>
    </xf>
    <xf numFmtId="170" fontId="16" fillId="3" borderId="0" applyNumberFormat="0" applyFill="0" applyBorder="0" applyAlignment="0" applyProtection="0">
      <alignment horizontal="center" vertical="center"/>
    </xf>
    <xf numFmtId="0" fontId="17" fillId="14" borderId="0" applyNumberFormat="0" applyFont="0" applyAlignment="0" applyProtection="0">
      <alignment horizontal="center" vertical="center"/>
    </xf>
    <xf numFmtId="2" fontId="7" fillId="3" borderId="0" applyNumberFormat="0" applyAlignment="0" applyProtection="0">
      <alignment horizontal="center" vertical="center"/>
    </xf>
    <xf numFmtId="171" fontId="1" fillId="0" borderId="0" applyFont="0" applyFill="0" applyBorder="0" applyAlignment="0" applyProtection="0"/>
    <xf numFmtId="0" fontId="18" fillId="3" borderId="0" applyNumberFormat="0" applyFill="0" applyBorder="0">
      <alignment horizontal="center" vertical="center"/>
    </xf>
    <xf numFmtId="172" fontId="1" fillId="0" borderId="0" applyFont="0" applyFill="0" applyBorder="0" applyAlignment="0" applyProtection="0"/>
    <xf numFmtId="0" fontId="17" fillId="14" borderId="0" applyNumberFormat="0" applyFont="0" applyAlignment="0" applyProtection="0">
      <alignment horizontal="center" vertical="center"/>
    </xf>
    <xf numFmtId="173" fontId="1" fillId="0" borderId="0" applyFont="0" applyFill="0" applyBorder="0" applyAlignment="0" applyProtection="0"/>
    <xf numFmtId="174" fontId="1" fillId="0" borderId="0" applyFont="0" applyFill="0" applyBorder="0" applyAlignment="0" applyProtection="0"/>
    <xf numFmtId="165" fontId="26" fillId="3" borderId="0" applyNumberFormat="0" applyFill="0" applyBorder="0" applyAlignment="0" applyProtection="0">
      <alignment vertical="center"/>
    </xf>
  </cellStyleXfs>
  <cellXfs count="53">
    <xf numFmtId="0" fontId="0" fillId="3" borderId="0" xfId="0" applyNumberFormat="1">
      <alignment vertical="center"/>
    </xf>
    <xf numFmtId="0" fontId="19" fillId="3" borderId="0" xfId="0" applyNumberFormat="1" applyFont="1">
      <alignment vertical="center"/>
    </xf>
    <xf numFmtId="0" fontId="12" fillId="9" borderId="2" xfId="17" applyNumberFormat="1">
      <alignment horizontal="centerContinuous" vertical="center" wrapText="1"/>
    </xf>
    <xf numFmtId="0" fontId="20" fillId="3" borderId="0" xfId="0" applyNumberFormat="1" applyFont="1">
      <alignment vertical="center"/>
    </xf>
    <xf numFmtId="0" fontId="21" fillId="15" borderId="2" xfId="17" applyNumberFormat="1" applyFont="1" applyFill="1">
      <alignment horizontal="centerContinuous" vertical="center" wrapText="1"/>
    </xf>
    <xf numFmtId="0" fontId="22" fillId="16" borderId="2" xfId="17" applyNumberFormat="1" applyFont="1" applyFill="1">
      <alignment horizontal="centerContinuous" vertical="center" wrapText="1"/>
    </xf>
    <xf numFmtId="0" fontId="20" fillId="3" borderId="7" xfId="0" applyNumberFormat="1" applyFont="1" applyBorder="1">
      <alignment vertical="center"/>
    </xf>
    <xf numFmtId="0" fontId="20" fillId="3" borderId="13" xfId="0" applyNumberFormat="1" applyFont="1" applyBorder="1">
      <alignment vertical="center"/>
    </xf>
    <xf numFmtId="0" fontId="20" fillId="3" borderId="9" xfId="0" applyNumberFormat="1" applyFont="1" applyBorder="1">
      <alignment vertical="center"/>
    </xf>
    <xf numFmtId="0" fontId="20" fillId="3" borderId="0" xfId="0" applyNumberFormat="1" applyFont="1" applyBorder="1">
      <alignment vertical="center"/>
    </xf>
    <xf numFmtId="0" fontId="20" fillId="3" borderId="11" xfId="0" applyNumberFormat="1" applyFont="1" applyBorder="1">
      <alignment vertical="center"/>
    </xf>
    <xf numFmtId="0" fontId="20" fillId="3" borderId="14" xfId="0" applyNumberFormat="1" applyFont="1" applyBorder="1">
      <alignment vertical="center"/>
    </xf>
    <xf numFmtId="0" fontId="23" fillId="3" borderId="0" xfId="27" applyNumberFormat="1" applyFont="1" applyAlignment="1">
      <alignment vertical="center"/>
    </xf>
    <xf numFmtId="0" fontId="24" fillId="3" borderId="0" xfId="0" applyNumberFormat="1" applyFont="1">
      <alignment vertical="center"/>
    </xf>
    <xf numFmtId="0" fontId="20" fillId="3" borderId="0" xfId="0" applyNumberFormat="1" applyFont="1" applyAlignment="1">
      <alignment vertical="center" wrapText="1"/>
    </xf>
    <xf numFmtId="166" fontId="20" fillId="3" borderId="0" xfId="1" applyFont="1" applyFill="1" applyAlignment="1">
      <alignment vertical="center"/>
    </xf>
    <xf numFmtId="0" fontId="21" fillId="11" borderId="2" xfId="19" applyFont="1">
      <alignment horizontal="centerContinuous" vertical="center" wrapText="1"/>
    </xf>
    <xf numFmtId="0" fontId="21" fillId="11" borderId="2" xfId="19" applyNumberFormat="1" applyFont="1">
      <alignment horizontal="centerContinuous" vertical="center" wrapText="1"/>
    </xf>
    <xf numFmtId="0" fontId="20" fillId="7" borderId="0" xfId="0" applyNumberFormat="1" applyFont="1" applyFill="1" applyBorder="1">
      <alignment vertical="center"/>
    </xf>
    <xf numFmtId="0" fontId="20" fillId="3" borderId="0" xfId="0" quotePrefix="1" applyNumberFormat="1" applyFont="1" applyBorder="1">
      <alignment vertical="center"/>
    </xf>
    <xf numFmtId="0" fontId="22" fillId="16" borderId="16" xfId="17" applyNumberFormat="1" applyFont="1" applyFill="1" applyBorder="1">
      <alignment horizontal="centerContinuous" vertical="center" wrapText="1"/>
    </xf>
    <xf numFmtId="0" fontId="0" fillId="3" borderId="0" xfId="0" applyNumberFormat="1" applyBorder="1">
      <alignment vertical="center"/>
    </xf>
    <xf numFmtId="0" fontId="21" fillId="15" borderId="0" xfId="17" applyNumberFormat="1" applyFont="1" applyFill="1" applyBorder="1">
      <alignment horizontal="centerContinuous" vertical="center" wrapText="1"/>
    </xf>
    <xf numFmtId="0" fontId="25" fillId="17" borderId="0" xfId="0" applyNumberFormat="1" applyFont="1" applyFill="1" applyProtection="1">
      <alignment vertical="center"/>
      <protection locked="0"/>
    </xf>
    <xf numFmtId="0" fontId="21" fillId="17" borderId="0" xfId="0" applyNumberFormat="1" applyFont="1" applyFill="1" applyBorder="1">
      <alignment vertical="center"/>
    </xf>
    <xf numFmtId="0" fontId="20" fillId="3" borderId="0" xfId="0" applyNumberFormat="1" applyFont="1" applyAlignment="1">
      <alignment horizontal="right" vertical="center"/>
    </xf>
    <xf numFmtId="9" fontId="20" fillId="7" borderId="0" xfId="0" applyNumberFormat="1" applyFont="1" applyFill="1" applyAlignment="1" applyProtection="1">
      <alignment horizontal="right" vertical="center"/>
      <protection locked="0"/>
    </xf>
    <xf numFmtId="0" fontId="20" fillId="7" borderId="0" xfId="0" applyNumberFormat="1" applyFont="1" applyFill="1" applyAlignment="1" applyProtection="1">
      <alignment horizontal="right" vertical="center"/>
      <protection locked="0"/>
    </xf>
    <xf numFmtId="0" fontId="20" fillId="0" borderId="0" xfId="0" applyNumberFormat="1" applyFont="1" applyFill="1" applyAlignment="1" applyProtection="1">
      <alignment horizontal="right" vertical="center"/>
      <protection locked="0"/>
    </xf>
    <xf numFmtId="0" fontId="20" fillId="3" borderId="0" xfId="0" applyNumberFormat="1" applyFont="1" applyAlignment="1" applyProtection="1">
      <alignment horizontal="right" vertical="center"/>
      <protection locked="0"/>
    </xf>
    <xf numFmtId="175" fontId="20" fillId="3" borderId="12" xfId="0" applyNumberFormat="1" applyFont="1" applyBorder="1" applyAlignment="1">
      <alignment horizontal="right" vertical="center"/>
    </xf>
    <xf numFmtId="175" fontId="20" fillId="7" borderId="0" xfId="1" applyNumberFormat="1" applyFont="1" applyFill="1" applyAlignment="1" applyProtection="1">
      <alignment horizontal="right" vertical="center"/>
      <protection locked="0"/>
    </xf>
    <xf numFmtId="0" fontId="25" fillId="17" borderId="8" xfId="0" applyNumberFormat="1" applyFont="1" applyFill="1" applyBorder="1" applyAlignment="1" applyProtection="1">
      <alignment horizontal="right" vertical="center"/>
      <protection locked="0"/>
    </xf>
    <xf numFmtId="0" fontId="25" fillId="17" borderId="10" xfId="0" applyNumberFormat="1" applyFont="1" applyFill="1" applyBorder="1" applyAlignment="1" applyProtection="1">
      <alignment horizontal="right" vertical="center"/>
      <protection locked="0"/>
    </xf>
    <xf numFmtId="0" fontId="25" fillId="17" borderId="12" xfId="0" applyNumberFormat="1" applyFont="1" applyFill="1" applyBorder="1" applyAlignment="1" applyProtection="1">
      <alignment horizontal="right" vertical="center"/>
      <protection locked="0"/>
    </xf>
    <xf numFmtId="5" fontId="20" fillId="3" borderId="0" xfId="1" applyNumberFormat="1" applyFont="1" applyFill="1" applyAlignment="1">
      <alignment vertical="center"/>
    </xf>
    <xf numFmtId="5" fontId="24" fillId="3" borderId="15" xfId="1" applyNumberFormat="1" applyFont="1" applyFill="1" applyBorder="1" applyAlignment="1">
      <alignment vertical="center"/>
    </xf>
    <xf numFmtId="176" fontId="20" fillId="3" borderId="0" xfId="1" applyNumberFormat="1" applyFont="1" applyFill="1" applyAlignment="1">
      <alignment vertical="center"/>
    </xf>
    <xf numFmtId="176" fontId="20" fillId="3" borderId="17" xfId="1" applyNumberFormat="1" applyFont="1" applyFill="1" applyBorder="1" applyAlignment="1">
      <alignment vertical="center"/>
    </xf>
    <xf numFmtId="0" fontId="20" fillId="3" borderId="17" xfId="0" applyNumberFormat="1" applyFont="1" applyBorder="1">
      <alignment vertical="center"/>
    </xf>
    <xf numFmtId="0" fontId="20" fillId="7" borderId="21" xfId="0" applyNumberFormat="1" applyFont="1" applyFill="1" applyBorder="1" applyAlignment="1" applyProtection="1">
      <alignment horizontal="center" vertical="center"/>
      <protection locked="0"/>
    </xf>
    <xf numFmtId="0" fontId="20" fillId="7" borderId="22" xfId="0" applyNumberFormat="1" applyFont="1" applyFill="1" applyBorder="1" applyAlignment="1" applyProtection="1">
      <alignment horizontal="center" vertical="center"/>
      <protection locked="0"/>
    </xf>
    <xf numFmtId="0" fontId="20" fillId="3" borderId="17" xfId="0" applyNumberFormat="1" applyFont="1" applyBorder="1" applyAlignment="1" applyProtection="1">
      <alignment horizontal="center" vertical="center"/>
      <protection locked="0"/>
    </xf>
    <xf numFmtId="0" fontId="20" fillId="3" borderId="17" xfId="0" applyNumberFormat="1" applyFont="1" applyBorder="1" applyAlignment="1">
      <alignment horizontal="center" vertical="center"/>
    </xf>
    <xf numFmtId="0" fontId="20" fillId="3" borderId="19" xfId="0" applyNumberFormat="1" applyFont="1" applyBorder="1" applyAlignment="1" applyProtection="1">
      <alignment horizontal="center" vertical="center"/>
      <protection locked="0"/>
    </xf>
    <xf numFmtId="0" fontId="20" fillId="3" borderId="18" xfId="0" applyNumberFormat="1" applyFont="1" applyBorder="1">
      <alignment vertical="center"/>
    </xf>
    <xf numFmtId="0" fontId="20" fillId="3" borderId="20" xfId="0" applyNumberFormat="1" applyFont="1" applyBorder="1">
      <alignment vertical="center"/>
    </xf>
    <xf numFmtId="0" fontId="20" fillId="3" borderId="21" xfId="0" applyNumberFormat="1" applyFont="1" applyBorder="1">
      <alignment vertical="center"/>
    </xf>
    <xf numFmtId="0" fontId="27" fillId="3" borderId="0" xfId="0" applyNumberFormat="1" applyFont="1">
      <alignment vertical="center"/>
    </xf>
    <xf numFmtId="0" fontId="28" fillId="3" borderId="0" xfId="0" applyNumberFormat="1" applyFont="1">
      <alignment vertical="center"/>
    </xf>
    <xf numFmtId="0" fontId="29" fillId="3" borderId="0" xfId="36" applyNumberFormat="1" applyFont="1">
      <alignment vertical="center"/>
    </xf>
    <xf numFmtId="7" fontId="20" fillId="3" borderId="0" xfId="0" applyNumberFormat="1" applyFont="1">
      <alignment vertical="center"/>
    </xf>
    <xf numFmtId="0" fontId="22" fillId="16" borderId="16" xfId="17" applyNumberFormat="1" applyFont="1" applyFill="1" applyBorder="1" applyAlignment="1">
      <alignment horizontal="left" vertical="center" wrapText="1"/>
    </xf>
  </cellXfs>
  <cellStyles count="37">
    <cellStyle name="1. Data" xfId="6" xr:uid="{661ACB5B-2586-4E14-BDA3-11519C2DFFD3}"/>
    <cellStyle name="2. Copy" xfId="7" xr:uid="{E305C2AB-9938-4ECE-A3F1-52C43CC83686}"/>
    <cellStyle name="3. Calculation" xfId="8" xr:uid="{27795E65-9FFE-4228-AEAE-63DDCB755307}"/>
    <cellStyle name="4. Parameter" xfId="9" xr:uid="{061C9FA5-AAF7-406E-AD2D-1A2B69D609F8}"/>
    <cellStyle name="5. Highlight" xfId="10" xr:uid="{8AFE42E0-EF9D-4E1A-990B-9D4D7BE7429D}"/>
    <cellStyle name="5a. Highlight" xfId="11" xr:uid="{AFE1C30A-C4A6-456D-81AD-D7338C685B48}"/>
    <cellStyle name="5b. Highlight (Good)" xfId="12" xr:uid="{A99E4360-6EEA-4E56-BE08-6835E64BCAB4}"/>
    <cellStyle name="5c. Highlight (bad)" xfId="13" xr:uid="{969FB0AC-3D72-4F38-B486-D901A48F0873}"/>
    <cellStyle name="6. NA" xfId="14" xr:uid="{2B80BBA7-56A1-44F4-8F79-E8FAFA34E3BE}"/>
    <cellStyle name="60% - Accent3" xfId="5" builtinId="40" customBuiltin="1"/>
    <cellStyle name="7. Subtotal" xfId="15" xr:uid="{4B8F6470-799C-4EC3-B6D2-ABF3051E6BCF}"/>
    <cellStyle name="8. Comments" xfId="16" xr:uid="{75C7240F-CA33-4ABE-B985-EF7F6A505529}"/>
    <cellStyle name="Comma" xfId="1" builtinId="3" customBuiltin="1"/>
    <cellStyle name="Currency" xfId="2" builtinId="4" customBuiltin="1"/>
    <cellStyle name="Currency [0]" xfId="3" builtinId="7" customBuiltin="1"/>
    <cellStyle name="Header 1" xfId="17" xr:uid="{FEF80176-FA4E-4CC0-9025-D3A41370A2B4}"/>
    <cellStyle name="Header 2" xfId="18" xr:uid="{B2D6158E-C052-41BA-805D-DE58CD4F535C}"/>
    <cellStyle name="Header 3" xfId="19" xr:uid="{6E2E853F-6BD4-46F7-A99A-24C75F3D817B}"/>
    <cellStyle name="Hyperlink" xfId="36" builtinId="8"/>
    <cellStyle name="Normal" xfId="0" builtinId="0" customBuiltin="1"/>
    <cellStyle name="Percent" xfId="4" builtinId="5" customBuiltin="1"/>
    <cellStyle name="T. Title" xfId="20" xr:uid="{30D3BB04-CACE-45DC-BC6B-9CB891623571}"/>
    <cellStyle name="T1. Subtitle" xfId="21" xr:uid="{4DB873D5-E002-42E5-980C-E22D8B7B1F4F}"/>
    <cellStyle name="T1. Title" xfId="22" xr:uid="{F285D9C5-BE0B-4EF7-979E-47CF461FCB94}"/>
    <cellStyle name="T2. Sub-subtitle" xfId="23" xr:uid="{354B7806-1469-4C4E-8C80-6F05E08994D8}"/>
    <cellStyle name="T2. Subtitle" xfId="24" xr:uid="{A1F2A3CC-D187-4498-9DF6-4D5D7D45E52A}"/>
    <cellStyle name="T3. Sub-subtitle" xfId="25" xr:uid="{8CEEC932-33A6-41A9-8481-64E9236FAB86}"/>
    <cellStyle name="Table border" xfId="26" xr:uid="{6A822F0E-EEEA-4E1D-BBA3-CBBB95AF9A1A}"/>
    <cellStyle name="Z1. References" xfId="27" xr:uid="{913C6ED0-3E79-4D37-A7C6-122737259F68}"/>
    <cellStyle name="Z2. No fill" xfId="28" xr:uid="{2C0B8785-606D-478D-859C-6F70F6D1F032}"/>
    <cellStyle name="Z2. Worspace" xfId="29" xr:uid="{FE041A32-9B95-44F6-A944-6FE714777C36}"/>
    <cellStyle name="Z3. £k" xfId="30" xr:uid="{3EAA3C1D-9DBE-4430-B7DB-03FC5225E32A}"/>
    <cellStyle name="Z3. Spacing" xfId="31" xr:uid="{CF1E1A70-5B8D-4EFB-8446-7EC594E2FAA4}"/>
    <cellStyle name="Z4. £M" xfId="32" xr:uid="{9C137A22-4396-4DB2-ABAD-42DA427B1790}"/>
    <cellStyle name="Z4. No fill" xfId="33" xr:uid="{15A8FFAE-1333-4038-8027-802392F2AF92}"/>
    <cellStyle name="Z5. 000,000's" xfId="34" xr:uid="{535EF9E5-60D1-4781-8B89-DA724DCE6CA6}"/>
    <cellStyle name="Z6. 000's" xfId="35" xr:uid="{0AF8BF19-009E-44EC-B238-7A87E6A87C5C}"/>
  </cellStyles>
  <dxfs count="2">
    <dxf>
      <fill>
        <patternFill>
          <bgColor theme="9" tint="0.39994506668294322"/>
        </patternFill>
      </fill>
    </dxf>
    <dxf>
      <font>
        <b/>
        <i val="0"/>
      </font>
    </dxf>
  </dxfs>
  <tableStyles count="0" defaultTableStyle="TableStyleMedium2" defaultPivotStyle="PivotStyleLight16"/>
  <colors>
    <mruColors>
      <color rgb="FFCADE92"/>
      <color rgb="FF3B70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565784</xdr:colOff>
      <xdr:row>5</xdr:row>
      <xdr:rowOff>9525</xdr:rowOff>
    </xdr:from>
    <xdr:ext cx="9393555" cy="16427450"/>
    <xdr:sp macro="" textlink="">
      <xdr:nvSpPr>
        <xdr:cNvPr id="4" name="TextBox 2">
          <a:extLst>
            <a:ext uri="{FF2B5EF4-FFF2-40B4-BE49-F238E27FC236}">
              <a16:creationId xmlns:a16="http://schemas.microsoft.com/office/drawing/2014/main" id="{ED3DC006-F719-B0E4-E344-19B91A2EEA4F}"/>
            </a:ext>
          </a:extLst>
        </xdr:cNvPr>
        <xdr:cNvSpPr txBox="1"/>
      </xdr:nvSpPr>
      <xdr:spPr>
        <a:xfrm>
          <a:off x="565784" y="1447800"/>
          <a:ext cx="9393555" cy="16427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GB" sz="1400" b="1">
              <a:solidFill>
                <a:schemeClr val="dk1"/>
              </a:solidFill>
              <a:effectLst/>
              <a:latin typeface="Manrope" pitchFamily="2" charset="0"/>
              <a:ea typeface="+mn-ea"/>
              <a:cs typeface="+mn-cs"/>
            </a:rPr>
            <a:t>Free tool for calculating how much your LPA should charge for monitoring a Biodiversity</a:t>
          </a:r>
          <a:r>
            <a:rPr lang="en-GB" sz="1400" b="1" baseline="0">
              <a:solidFill>
                <a:schemeClr val="dk1"/>
              </a:solidFill>
              <a:effectLst/>
              <a:latin typeface="Manrope" pitchFamily="2" charset="0"/>
              <a:ea typeface="+mn-ea"/>
              <a:cs typeface="+mn-cs"/>
            </a:rPr>
            <a:t> Net Gain case</a:t>
          </a:r>
          <a:endParaRPr lang="en-GB" sz="1400" b="1">
            <a:solidFill>
              <a:schemeClr val="dk1"/>
            </a:solidFill>
            <a:effectLst/>
            <a:latin typeface="Manrope" pitchFamily="2" charset="0"/>
            <a:ea typeface="+mn-ea"/>
            <a:cs typeface="+mn-cs"/>
          </a:endParaRP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A number of LPAs have asked us about how they should charge applicants for the 30-year monitoring activities required by BNG legislation. We have therefore outlined below a potential approach, which we hope will support LPAs’ internal decision-making. Others have done good work around this topic as well, including Buckinghamshire Council.</a:t>
          </a: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This</a:t>
          </a:r>
          <a:r>
            <a:rPr lang="en-GB" sz="1100" baseline="0">
              <a:solidFill>
                <a:schemeClr val="dk1"/>
              </a:solidFill>
              <a:effectLst/>
              <a:latin typeface="Manrope" pitchFamily="2" charset="0"/>
              <a:ea typeface="+mn-ea"/>
              <a:cs typeface="+mn-cs"/>
            </a:rPr>
            <a:t> tool is based on learnings from discussions with and between LPAs, and in particular the community of users of Verna's </a:t>
          </a:r>
          <a:r>
            <a:rPr lang="en-GB" sz="1100" u="none" baseline="0">
              <a:solidFill>
                <a:sysClr val="windowText" lastClr="000000"/>
              </a:solidFill>
              <a:effectLst/>
              <a:latin typeface="Manrope" pitchFamily="2" charset="0"/>
              <a:ea typeface="+mn-ea"/>
              <a:cs typeface="+mn-cs"/>
            </a:rPr>
            <a:t>Mycelia</a:t>
          </a:r>
          <a:r>
            <a:rPr lang="en-GB" sz="1100" u="none" baseline="0">
              <a:solidFill>
                <a:schemeClr val="dk1"/>
              </a:solidFill>
              <a:effectLst/>
              <a:latin typeface="Manrope" pitchFamily="2" charset="0"/>
              <a:ea typeface="+mn-ea"/>
              <a:cs typeface="+mn-cs"/>
            </a:rPr>
            <a:t> </a:t>
          </a:r>
          <a:r>
            <a:rPr lang="en-GB" sz="1100" baseline="0">
              <a:solidFill>
                <a:schemeClr val="dk1"/>
              </a:solidFill>
              <a:effectLst/>
              <a:latin typeface="Manrope" pitchFamily="2" charset="0"/>
              <a:ea typeface="+mn-ea"/>
              <a:cs typeface="+mn-cs"/>
            </a:rPr>
            <a:t>software. Mycelia gives LPA teams an end-to-end BNG solution - providing support from validation and assessment, to monitoring and reporting.</a:t>
          </a:r>
          <a:endParaRPr lang="en-GB" sz="1100">
            <a:solidFill>
              <a:schemeClr val="dk1"/>
            </a:solidFill>
            <a:effectLst/>
            <a:latin typeface="Manrope" pitchFamily="2" charset="0"/>
            <a:ea typeface="+mn-ea"/>
            <a:cs typeface="+mn-cs"/>
          </a:endParaRP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As Verna has written about previously (e.g. on the CIEEM website), effective monitoring is essential for the successful implementation of Biodiversity Net Gain (BNG), and LPAs can charge applicants to cover costs associated with this monitoring.</a:t>
          </a: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The mechanism for this has been outlined </a:t>
          </a:r>
          <a:r>
            <a:rPr lang="en-GB" sz="1100" u="none">
              <a:solidFill>
                <a:sysClr val="windowText" lastClr="000000"/>
              </a:solidFill>
              <a:effectLst/>
              <a:latin typeface="Manrope" pitchFamily="2" charset="0"/>
              <a:ea typeface="+mn-ea"/>
              <a:cs typeface="+mn-cs"/>
            </a:rPr>
            <a:t>by Pinsent</a:t>
          </a:r>
          <a:r>
            <a:rPr lang="en-GB" sz="1100" u="none" baseline="0">
              <a:solidFill>
                <a:sysClr val="windowText" lastClr="000000"/>
              </a:solidFill>
              <a:effectLst/>
              <a:latin typeface="Manrope" pitchFamily="2" charset="0"/>
              <a:ea typeface="+mn-ea"/>
              <a:cs typeface="+mn-cs"/>
            </a:rPr>
            <a:t> Masons</a:t>
          </a:r>
          <a:r>
            <a:rPr lang="en-GB" sz="1100" u="none">
              <a:solidFill>
                <a:sysClr val="windowText" lastClr="000000"/>
              </a:solidFill>
              <a:effectLst/>
              <a:latin typeface="Manrope" pitchFamily="2" charset="0"/>
              <a:ea typeface="+mn-ea"/>
              <a:cs typeface="+mn-cs"/>
            </a:rPr>
            <a:t> – </a:t>
          </a:r>
          <a:r>
            <a:rPr lang="en-GB" sz="1100">
              <a:solidFill>
                <a:schemeClr val="dk1"/>
              </a:solidFill>
              <a:effectLst/>
              <a:latin typeface="Manrope" pitchFamily="2" charset="0"/>
              <a:ea typeface="+mn-ea"/>
              <a:cs typeface="+mn-cs"/>
            </a:rPr>
            <a:t>“CIL regulations confirm that a local planning authority may lawfully include a monitoring fee as a planning obligation if it is fairly and reasonably related in scale and kind to the development and does not exceed the local authority's estimate of its cost of monitoring the development over the lifetime of the related planning obligations”. This is typically achieved through a s106 agreement, and additional information around such mechanisms may be shared as part of the BNG secondary legislation, due to be published in November 2023. </a:t>
          </a: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We are aware that some LPAs are either not charging applicants or are at risk of under-charging them. One reason for this is that LPAs may not be fully considering how the value of money decreases over time – assuming an inflation rate of 5%, an activity that costs you £100 today would cost you £432 in 30 years’ time. So you need to charge enough now to cover those greater costs further down the line. </a:t>
          </a: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Consequently, there is a risk that LPAs may be locking themselves into a deficit – with each additional monitoring site eating into core budgets.</a:t>
          </a: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Of course, there is a lot of uncertainty about how much things will cost in the future, so there are a range of assumptions LPAs could make about how much they should charge. Assumptions include the number of LPA colleagues that need to be involved, the time required from each colleague, and how this differs between reporting and non-reporting years. </a:t>
          </a: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When inputting assumptions for a particular case, LPAs could consider the approach taken by Buckinghamshire Council and consider factors such as the size of the biodiversity gain site(s) and the technical difficulty of the proposed interventions. We recommend that LPAs act prudently by charging more, rather than less, to ensure their costs are covered (within the constraints of what is ‘fair and reasonable’). </a:t>
          </a: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In addition to habitat monitoring, some LPAs might also choose to charge for assessing the management plan and reviewing updates</a:t>
          </a:r>
          <a:r>
            <a:rPr lang="en-GB" sz="1100" baseline="0">
              <a:solidFill>
                <a:schemeClr val="dk1"/>
              </a:solidFill>
              <a:effectLst/>
              <a:latin typeface="Manrope" pitchFamily="2" charset="0"/>
              <a:ea typeface="+mn-ea"/>
              <a:cs typeface="+mn-cs"/>
            </a:rPr>
            <a:t> to this plan</a:t>
          </a:r>
          <a:r>
            <a:rPr lang="en-GB" sz="1100">
              <a:solidFill>
                <a:schemeClr val="dk1"/>
              </a:solidFill>
              <a:effectLst/>
              <a:latin typeface="Manrope" pitchFamily="2" charset="0"/>
              <a:ea typeface="+mn-ea"/>
              <a:cs typeface="+mn-cs"/>
            </a:rPr>
            <a:t>.</a:t>
          </a: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To help LPAs estimate what they should charge for monitoring, and to provide an evidence base to help counter any challenge, Verna has developed this Monitoring Fee Calculator tool. Instructions for using the tool are outlined below. The calculator takes into account the cost to the LPA in both reporting and non-reporting years, and translates costs in future years into the value of today’s money. The calculator assumes that the monitoring fee is received in a single upfront payment.</a:t>
          </a: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Please note that we are sharing this tool simply to provide input to LPAs' thinking. The ultimate decisions on charges to applicants of course lie with LPAs. Please feel free to share this tool freely, as food for thought - we don't provide any guarantees related to it, or accept any liability for decisions informed by its results.</a:t>
          </a:r>
        </a:p>
        <a:p>
          <a:endParaRPr lang="en-GB" sz="1100">
            <a:solidFill>
              <a:schemeClr val="dk1"/>
            </a:solidFill>
            <a:effectLst/>
            <a:latin typeface="Manrope" pitchFamily="2" charset="0"/>
            <a:ea typeface="+mn-ea"/>
            <a:cs typeface="+mn-cs"/>
          </a:endParaRPr>
        </a:p>
        <a:p>
          <a:r>
            <a:rPr lang="en-GB" sz="1400" b="1">
              <a:solidFill>
                <a:schemeClr val="dk1"/>
              </a:solidFill>
              <a:effectLst/>
              <a:latin typeface="Manrope" pitchFamily="2" charset="0"/>
              <a:ea typeface="+mn-ea"/>
              <a:cs typeface="+mn-cs"/>
            </a:rPr>
            <a:t>Step-by-step guide for using the calculator</a:t>
          </a:r>
          <a:endParaRPr lang="en-GB" sz="1400">
            <a:solidFill>
              <a:schemeClr val="dk1"/>
            </a:solidFill>
            <a:effectLst/>
            <a:latin typeface="Manrope" pitchFamily="2" charset="0"/>
            <a:ea typeface="+mn-ea"/>
            <a:cs typeface="+mn-cs"/>
          </a:endParaRPr>
        </a:p>
        <a:p>
          <a:endParaRPr lang="en-GB" sz="1100">
            <a:solidFill>
              <a:schemeClr val="dk1"/>
            </a:solidFill>
            <a:effectLst/>
            <a:latin typeface="Manrope" pitchFamily="2" charset="0"/>
            <a:ea typeface="+mn-ea"/>
            <a:cs typeface="+mn-cs"/>
          </a:endParaRPr>
        </a:p>
        <a:p>
          <a:r>
            <a:rPr lang="en-GB" sz="1100">
              <a:solidFill>
                <a:schemeClr val="dk1"/>
              </a:solidFill>
              <a:effectLst/>
              <a:latin typeface="Manrope" pitchFamily="2" charset="0"/>
              <a:ea typeface="+mn-ea"/>
              <a:cs typeface="+mn-cs"/>
            </a:rPr>
            <a:t>The calculator comprises two tabs – ‘Inputs and Outputs’ and ‘Financial Model’. You do not need to engage with the ‘Financial Model’ tab; all the steps below are for the ‘Inputs and Outputs’ tab. Please note that cells coloured grey need to be filled in by you to reflect your local context. Cells that are coloured blue contain assumptions which you can change if you want to do so.</a:t>
          </a:r>
        </a:p>
        <a:p>
          <a:endParaRPr lang="en-GB" sz="1100">
            <a:solidFill>
              <a:schemeClr val="dk1"/>
            </a:solidFill>
            <a:effectLst/>
            <a:latin typeface="Manrope" pitchFamily="2" charset="0"/>
            <a:ea typeface="+mn-ea"/>
            <a:cs typeface="+mn-cs"/>
          </a:endParaRPr>
        </a:p>
        <a:p>
          <a:r>
            <a:rPr lang="en-GB" sz="1100" b="1">
              <a:solidFill>
                <a:schemeClr val="dk1"/>
              </a:solidFill>
              <a:effectLst/>
              <a:latin typeface="Manrope" pitchFamily="2" charset="0"/>
              <a:ea typeface="+mn-ea"/>
              <a:cs typeface="+mn-cs"/>
            </a:rPr>
            <a:t>Step 1: Inputting LPA employee assumptions</a:t>
          </a:r>
        </a:p>
        <a:p>
          <a:pPr lvl="0"/>
          <a:r>
            <a:rPr lang="en-GB" sz="1100">
              <a:solidFill>
                <a:schemeClr val="dk1"/>
              </a:solidFill>
              <a:effectLst/>
              <a:latin typeface="Manrope" pitchFamily="2" charset="0"/>
              <a:ea typeface="+mn-ea"/>
              <a:cs typeface="+mn-cs"/>
            </a:rPr>
            <a:t>The calculator allows you to include the time requirements for up to 4 LPA employees and a Consultant. These are shown in the four boxes in rows 9-19. </a:t>
          </a:r>
        </a:p>
        <a:p>
          <a:pPr lvl="0"/>
          <a:r>
            <a:rPr lang="en-GB" sz="1100">
              <a:solidFill>
                <a:schemeClr val="dk1"/>
              </a:solidFill>
              <a:effectLst/>
              <a:latin typeface="Manrope" pitchFamily="2" charset="0"/>
              <a:ea typeface="+mn-ea"/>
              <a:cs typeface="+mn-cs"/>
            </a:rPr>
            <a:t>Above each of these boxes there is a grey cell showing the job role of the employee the box relates to. You can change the job role by clicking in the grey cell, then clicking the arrow that appears, and then selecting the most appropriate job role from the drop-down list. Please note, you can use as many or as few of the boxes as you want – if you are not using a box, input ‘0’ into each of the grey rows.</a:t>
          </a:r>
        </a:p>
        <a:p>
          <a:pPr lvl="0"/>
          <a:r>
            <a:rPr lang="en-GB" sz="1100">
              <a:solidFill>
                <a:schemeClr val="dk1"/>
              </a:solidFill>
              <a:effectLst/>
              <a:latin typeface="Manrope" pitchFamily="2" charset="0"/>
              <a:ea typeface="+mn-ea"/>
              <a:cs typeface="+mn-cs"/>
            </a:rPr>
            <a:t>Each of the boxes contains four rows</a:t>
          </a:r>
        </a:p>
        <a:p>
          <a:pPr lvl="1"/>
          <a:r>
            <a:rPr lang="en-GB" sz="1100">
              <a:solidFill>
                <a:schemeClr val="dk1"/>
              </a:solidFill>
              <a:effectLst/>
              <a:latin typeface="Manrope" pitchFamily="2" charset="0"/>
              <a:ea typeface="+mn-ea"/>
              <a:cs typeface="+mn-cs"/>
            </a:rPr>
            <a:t>-Time required (reporting year): Input the number of hours you expect the employee to spend focusing on the monitoring site in a year when there is reporting</a:t>
          </a:r>
        </a:p>
        <a:p>
          <a:pPr lvl="1"/>
          <a:r>
            <a:rPr lang="en-GB" sz="1100">
              <a:solidFill>
                <a:schemeClr val="dk1"/>
              </a:solidFill>
              <a:effectLst/>
              <a:latin typeface="Manrope" pitchFamily="2" charset="0"/>
              <a:ea typeface="+mn-ea"/>
              <a:cs typeface="+mn-cs"/>
            </a:rPr>
            <a:t>-Time required (non-reporting year): Input the number of hours you expect the employee to spend focusing on the monitoring site in a year when reporting is not required</a:t>
          </a:r>
        </a:p>
        <a:p>
          <a:pPr lvl="1"/>
          <a:r>
            <a:rPr lang="en-GB" sz="1100">
              <a:solidFill>
                <a:schemeClr val="dk1"/>
              </a:solidFill>
              <a:effectLst/>
              <a:latin typeface="Manrope" pitchFamily="2" charset="0"/>
              <a:ea typeface="+mn-ea"/>
              <a:cs typeface="+mn-cs"/>
            </a:rPr>
            <a:t>-Employee gross salary: Input the gross salary of the employee (this is the salary before any deductions e.g. tax, are taken out)</a:t>
          </a:r>
        </a:p>
        <a:p>
          <a:pPr lvl="1"/>
          <a:r>
            <a:rPr lang="en-GB" sz="1100">
              <a:solidFill>
                <a:schemeClr val="dk1"/>
              </a:solidFill>
              <a:effectLst/>
              <a:latin typeface="Manrope" pitchFamily="2" charset="0"/>
              <a:ea typeface="+mn-ea"/>
              <a:cs typeface="+mn-cs"/>
            </a:rPr>
            <a:t>-Full cost to the LPA: You do not need to do anything on this row. This row reflects additional costs that an LPA has for each employees, including costs associated with pensions, national insurance, computer equipment, management time, etc. (You can change this assumption in row 26)</a:t>
          </a:r>
        </a:p>
        <a:p>
          <a:pPr lvl="1"/>
          <a:endParaRPr lang="en-GB" sz="1100">
            <a:solidFill>
              <a:schemeClr val="dk1"/>
            </a:solidFill>
            <a:effectLst/>
            <a:latin typeface="Manrope" pitchFamily="2" charset="0"/>
            <a:ea typeface="+mn-ea"/>
            <a:cs typeface="+mn-cs"/>
          </a:endParaRPr>
        </a:p>
        <a:p>
          <a:r>
            <a:rPr lang="en-GB" sz="1100" b="1">
              <a:solidFill>
                <a:schemeClr val="dk1"/>
              </a:solidFill>
              <a:effectLst/>
              <a:latin typeface="Manrope" pitchFamily="2" charset="0"/>
              <a:ea typeface="+mn-ea"/>
              <a:cs typeface="+mn-cs"/>
            </a:rPr>
            <a:t>Step 2: Input consultant assumptions</a:t>
          </a:r>
        </a:p>
        <a:p>
          <a:pPr lvl="0"/>
          <a:r>
            <a:rPr lang="en-GB" sz="1100">
              <a:solidFill>
                <a:schemeClr val="dk1"/>
              </a:solidFill>
              <a:effectLst/>
              <a:latin typeface="Manrope" pitchFamily="2" charset="0"/>
              <a:ea typeface="+mn-ea"/>
              <a:cs typeface="+mn-cs"/>
            </a:rPr>
            <a:t>If you do not use a consultant, input ‘0’ into each of the grey rows in rows 22-24</a:t>
          </a:r>
        </a:p>
        <a:p>
          <a:pPr lvl="0"/>
          <a:r>
            <a:rPr lang="en-GB" sz="1100">
              <a:solidFill>
                <a:schemeClr val="dk1"/>
              </a:solidFill>
              <a:effectLst/>
              <a:latin typeface="Manrope" pitchFamily="2" charset="0"/>
              <a:ea typeface="+mn-ea"/>
              <a:cs typeface="+mn-cs"/>
            </a:rPr>
            <a:t>If you do use a consultant, fill in each of the grey boxes to reflect your context.</a:t>
          </a:r>
        </a:p>
        <a:p>
          <a:endParaRPr lang="en-GB" sz="1100" b="1">
            <a:solidFill>
              <a:schemeClr val="dk1"/>
            </a:solidFill>
            <a:effectLst/>
            <a:latin typeface="Manrope" pitchFamily="2" charset="0"/>
            <a:ea typeface="+mn-ea"/>
            <a:cs typeface="+mn-cs"/>
          </a:endParaRPr>
        </a:p>
        <a:p>
          <a:r>
            <a:rPr lang="en-GB" sz="1100" b="1">
              <a:solidFill>
                <a:schemeClr val="dk1"/>
              </a:solidFill>
              <a:effectLst/>
              <a:latin typeface="Manrope" pitchFamily="2" charset="0"/>
              <a:ea typeface="+mn-ea"/>
              <a:cs typeface="+mn-cs"/>
            </a:rPr>
            <a:t>Step 3: Review the other assumptions (in blue, from row 26)</a:t>
          </a:r>
        </a:p>
        <a:p>
          <a:pPr lvl="0"/>
          <a:r>
            <a:rPr lang="en-GB" sz="1100">
              <a:solidFill>
                <a:schemeClr val="dk1"/>
              </a:solidFill>
              <a:effectLst/>
              <a:latin typeface="Manrope" pitchFamily="2" charset="0"/>
              <a:ea typeface="+mn-ea"/>
              <a:cs typeface="+mn-cs"/>
            </a:rPr>
            <a:t>Rows 26-29: We have inputted assumptions that we think are sensible. You can see the rationale for each in column E. Feel free to change these if your assumptions are different.</a:t>
          </a:r>
        </a:p>
        <a:p>
          <a:pPr lvl="0"/>
          <a:r>
            <a:rPr lang="en-GB" sz="1100">
              <a:solidFill>
                <a:schemeClr val="dk1"/>
              </a:solidFill>
              <a:effectLst/>
              <a:latin typeface="Manrope" pitchFamily="2" charset="0"/>
              <a:ea typeface="+mn-ea"/>
              <a:cs typeface="+mn-cs"/>
            </a:rPr>
            <a:t>Rows 31-32: We have assumed reporting takes place in years 2, 3, 5, 10, 15, 20, 25 and 30. You can change this by using the drop-down boxes in row 32 to change the “Yes” to “No” or vice-versa. Click on the “Yes” or the “No” to see the drop-down arrow. You will need to scroll to the right to see all 30 years.</a:t>
          </a:r>
        </a:p>
        <a:p>
          <a:pPr lvl="0"/>
          <a:r>
            <a:rPr lang="en-GB" sz="1100">
              <a:solidFill>
                <a:schemeClr val="dk1"/>
              </a:solidFill>
              <a:effectLst/>
              <a:latin typeface="Manrope" pitchFamily="2" charset="0"/>
              <a:ea typeface="+mn-ea"/>
              <a:cs typeface="+mn-cs"/>
            </a:rPr>
            <a:t>Row 34: As well as Habitat Monitoring, LPAs may also need to assess management plans at assessment stage and then updates to this plan at intervals across the 30 years (e.g. every 5 years). For simplicity, we calculate this as a % of the habitat monitoring fee. The default assumption is that assessing the management plan costs 10% of the total habitat monitoring fee.</a:t>
          </a:r>
        </a:p>
        <a:p>
          <a:pPr lvl="0"/>
          <a:endParaRPr lang="en-GB" sz="1100">
            <a:solidFill>
              <a:schemeClr val="dk1"/>
            </a:solidFill>
            <a:effectLst/>
            <a:latin typeface="Manrope" pitchFamily="2" charset="0"/>
            <a:ea typeface="+mn-ea"/>
            <a:cs typeface="+mn-cs"/>
          </a:endParaRPr>
        </a:p>
        <a:p>
          <a:r>
            <a:rPr lang="en-GB" sz="1100" b="1">
              <a:solidFill>
                <a:schemeClr val="dk1"/>
              </a:solidFill>
              <a:effectLst/>
              <a:latin typeface="Manrope" pitchFamily="2" charset="0"/>
              <a:ea typeface="+mn-ea"/>
              <a:cs typeface="+mn-cs"/>
            </a:rPr>
            <a:t>Step 4: See the calculated cost</a:t>
          </a:r>
        </a:p>
        <a:p>
          <a:pPr lvl="0"/>
          <a:r>
            <a:rPr lang="en-GB" sz="1100">
              <a:solidFill>
                <a:schemeClr val="dk1"/>
              </a:solidFill>
              <a:effectLst/>
              <a:latin typeface="Manrope" pitchFamily="2" charset="0"/>
              <a:ea typeface="+mn-ea"/>
              <a:cs typeface="+mn-cs"/>
            </a:rPr>
            <a:t>Row 41, column C shows the total cost to the LPA based on the assumptions you have inputted. By total cost, we mean the amount in today’s money required to cover costs over 30 years, taking into account inflation and assuming a single upfront payment.</a:t>
          </a:r>
          <a:endParaRPr lang="en-GB" sz="1100">
            <a:latin typeface="Manrope" pitchFamily="2" charset="0"/>
          </a:endParaRPr>
        </a:p>
      </xdr:txBody>
    </xdr:sp>
    <xdr:clientData/>
  </xdr:oneCellAnchor>
  <xdr:twoCellAnchor editAs="oneCell">
    <xdr:from>
      <xdr:col>0</xdr:col>
      <xdr:colOff>55244</xdr:colOff>
      <xdr:row>0</xdr:row>
      <xdr:rowOff>74295</xdr:rowOff>
    </xdr:from>
    <xdr:to>
      <xdr:col>2</xdr:col>
      <xdr:colOff>436431</xdr:colOff>
      <xdr:row>0</xdr:row>
      <xdr:rowOff>613409</xdr:rowOff>
    </xdr:to>
    <xdr:pic>
      <xdr:nvPicPr>
        <xdr:cNvPr id="2" name="Picture 1">
          <a:extLst>
            <a:ext uri="{FF2B5EF4-FFF2-40B4-BE49-F238E27FC236}">
              <a16:creationId xmlns:a16="http://schemas.microsoft.com/office/drawing/2014/main" id="{750A6BD9-0D78-46B9-8874-49E2482F2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4" y="74295"/>
          <a:ext cx="1627057" cy="539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123825</xdr:rowOff>
    </xdr:from>
    <xdr:to>
      <xdr:col>1</xdr:col>
      <xdr:colOff>1047937</xdr:colOff>
      <xdr:row>0</xdr:row>
      <xdr:rowOff>664844</xdr:rowOff>
    </xdr:to>
    <xdr:pic>
      <xdr:nvPicPr>
        <xdr:cNvPr id="2" name="Picture 1">
          <a:extLst>
            <a:ext uri="{FF2B5EF4-FFF2-40B4-BE49-F238E27FC236}">
              <a16:creationId xmlns:a16="http://schemas.microsoft.com/office/drawing/2014/main" id="{FA4D8B55-CF43-42D0-8400-C428A2DF6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23825"/>
          <a:ext cx="1619437" cy="5410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71437</xdr:colOff>
      <xdr:row>0</xdr:row>
      <xdr:rowOff>130968</xdr:rowOff>
    </xdr:from>
    <xdr:to>
      <xdr:col>1</xdr:col>
      <xdr:colOff>1506565</xdr:colOff>
      <xdr:row>0</xdr:row>
      <xdr:rowOff>668177</xdr:rowOff>
    </xdr:to>
    <xdr:pic>
      <xdr:nvPicPr>
        <xdr:cNvPr id="2" name="Picture 1">
          <a:extLst>
            <a:ext uri="{FF2B5EF4-FFF2-40B4-BE49-F238E27FC236}">
              <a16:creationId xmlns:a16="http://schemas.microsoft.com/office/drawing/2014/main" id="{4D2383BB-63AD-46DA-A0CC-F2D618B51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 y="130968"/>
          <a:ext cx="1617532" cy="54101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verna.earth/myceli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EA81A-2EC2-4F03-A24F-B47E9CF988C8}">
  <dimension ref="B1:G3"/>
  <sheetViews>
    <sheetView zoomScaleNormal="100" workbookViewId="0">
      <selection activeCell="D1" sqref="D1"/>
    </sheetView>
  </sheetViews>
  <sheetFormatPr defaultRowHeight="12.75" x14ac:dyDescent="0.2"/>
  <cols>
    <col min="1" max="1" width="9.140625" customWidth="1"/>
    <col min="4" max="4" width="16.42578125" customWidth="1"/>
  </cols>
  <sheetData>
    <row r="1" spans="2:7" ht="59.45" customHeight="1" x14ac:dyDescent="0.2"/>
    <row r="3" spans="2:7" ht="17.25" x14ac:dyDescent="0.2">
      <c r="B3" s="49" t="s">
        <v>59</v>
      </c>
      <c r="C3" s="48"/>
      <c r="D3" s="48"/>
      <c r="E3" s="50" t="s">
        <v>60</v>
      </c>
      <c r="F3" s="48"/>
      <c r="G3" s="48"/>
    </row>
  </sheetData>
  <sheetProtection algorithmName="SHA-512" hashValue="mcWBCttsyZHiNmYU8eYAx75rsq3L95hSFLd45SYKGwOru6w5fEoFllSRB9tEzp4zn+bZoAYoar6te1KJ3jMV1A==" saltValue="rwD4CcLiRWgJGEjvi8EeWg==" spinCount="100000" sheet="1" objects="1" scenarios="1"/>
  <hyperlinks>
    <hyperlink ref="E3" r:id="rId1" xr:uid="{1EB2E78C-7E54-4546-95DC-59B3A306E43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8997-D185-4495-BA1F-42045C736D83}">
  <dimension ref="A1:AK41"/>
  <sheetViews>
    <sheetView showGridLines="0" tabSelected="1" topLeftCell="A13" zoomScaleNormal="100" workbookViewId="0">
      <selection activeCell="E33" sqref="E33"/>
    </sheetView>
  </sheetViews>
  <sheetFormatPr defaultColWidth="9.140625" defaultRowHeight="15" x14ac:dyDescent="0.2"/>
  <cols>
    <col min="1" max="1" width="9.85546875" style="3" customWidth="1"/>
    <col min="2" max="2" width="40.7109375" style="3" customWidth="1"/>
    <col min="3" max="3" width="13.140625" style="3" customWidth="1"/>
    <col min="4" max="4" width="14.7109375" style="3" customWidth="1"/>
    <col min="5" max="5" width="9.28515625" style="3" bestFit="1" customWidth="1"/>
    <col min="6" max="6" width="40.7109375" style="3" customWidth="1"/>
    <col min="7" max="7" width="7" style="3" customWidth="1"/>
    <col min="8" max="8" width="13.140625" style="3" customWidth="1"/>
    <col min="9" max="16384" width="9.140625" style="3"/>
  </cols>
  <sheetData>
    <row r="1" spans="1:8" ht="59.45" customHeight="1" x14ac:dyDescent="0.2"/>
    <row r="2" spans="1:8" ht="17.45" customHeight="1" x14ac:dyDescent="0.2">
      <c r="A2" s="24"/>
      <c r="B2" s="19" t="s">
        <v>0</v>
      </c>
      <c r="C2" s="9"/>
      <c r="D2" s="9"/>
      <c r="E2" s="9"/>
    </row>
    <row r="3" spans="1:8" ht="17.45" customHeight="1" x14ac:dyDescent="0.2">
      <c r="A3" s="18"/>
      <c r="B3" s="19" t="s">
        <v>1</v>
      </c>
      <c r="C3" s="9"/>
      <c r="D3" s="9"/>
      <c r="E3" s="9"/>
    </row>
    <row r="4" spans="1:8" ht="7.15" customHeight="1" x14ac:dyDescent="0.2">
      <c r="A4" s="21"/>
      <c r="B4" s="19"/>
      <c r="C4" s="9"/>
      <c r="D4" s="9"/>
      <c r="E4" s="9"/>
    </row>
    <row r="5" spans="1:8" ht="16.149999999999999" customHeight="1" x14ac:dyDescent="0.2">
      <c r="A5" s="22" t="s">
        <v>2</v>
      </c>
      <c r="B5" s="22"/>
      <c r="C5" s="22"/>
      <c r="D5" s="22"/>
      <c r="E5" s="22"/>
      <c r="F5" s="22"/>
      <c r="G5" s="22"/>
      <c r="H5" s="22"/>
    </row>
    <row r="6" spans="1:8" ht="16.149999999999999" customHeight="1" x14ac:dyDescent="0.2">
      <c r="A6" s="20"/>
      <c r="B6" s="52" t="s">
        <v>3</v>
      </c>
    </row>
    <row r="7" spans="1:8" x14ac:dyDescent="0.2">
      <c r="B7" s="3" t="s">
        <v>4</v>
      </c>
      <c r="F7" s="3" t="s">
        <v>5</v>
      </c>
    </row>
    <row r="8" spans="1:8" ht="15.75" thickBot="1" x14ac:dyDescent="0.25">
      <c r="B8" s="23" t="s">
        <v>6</v>
      </c>
      <c r="F8" s="23" t="s">
        <v>7</v>
      </c>
    </row>
    <row r="9" spans="1:8" x14ac:dyDescent="0.2">
      <c r="B9" s="6" t="s">
        <v>63</v>
      </c>
      <c r="C9" s="7" t="s">
        <v>8</v>
      </c>
      <c r="D9" s="32">
        <v>0</v>
      </c>
      <c r="F9" s="6" t="s">
        <v>63</v>
      </c>
      <c r="G9" s="7" t="s">
        <v>8</v>
      </c>
      <c r="H9" s="32">
        <v>0</v>
      </c>
    </row>
    <row r="10" spans="1:8" x14ac:dyDescent="0.2">
      <c r="B10" s="8" t="s">
        <v>64</v>
      </c>
      <c r="C10" s="9" t="s">
        <v>8</v>
      </c>
      <c r="D10" s="33">
        <v>0</v>
      </c>
      <c r="F10" s="8" t="s">
        <v>64</v>
      </c>
      <c r="G10" s="9" t="s">
        <v>8</v>
      </c>
      <c r="H10" s="33">
        <v>0</v>
      </c>
    </row>
    <row r="11" spans="1:8" x14ac:dyDescent="0.2">
      <c r="B11" s="8" t="s">
        <v>62</v>
      </c>
      <c r="C11" s="9" t="s">
        <v>9</v>
      </c>
      <c r="D11" s="33">
        <v>0</v>
      </c>
      <c r="F11" s="8" t="s">
        <v>62</v>
      </c>
      <c r="G11" s="9" t="s">
        <v>9</v>
      </c>
      <c r="H11" s="33">
        <v>0</v>
      </c>
    </row>
    <row r="12" spans="1:8" ht="15.75" thickBot="1" x14ac:dyDescent="0.25">
      <c r="B12" s="10" t="s">
        <v>10</v>
      </c>
      <c r="C12" s="11"/>
      <c r="D12" s="30">
        <f>D11*(1+$D$26)</f>
        <v>0</v>
      </c>
      <c r="F12" s="10" t="s">
        <v>10</v>
      </c>
      <c r="G12" s="11"/>
      <c r="H12" s="30">
        <f>H11*(1+$D$26)</f>
        <v>0</v>
      </c>
    </row>
    <row r="13" spans="1:8" x14ac:dyDescent="0.2">
      <c r="D13" s="25"/>
      <c r="H13" s="25"/>
    </row>
    <row r="14" spans="1:8" x14ac:dyDescent="0.2">
      <c r="B14" s="3" t="s">
        <v>11</v>
      </c>
      <c r="D14" s="25"/>
      <c r="F14" s="3" t="s">
        <v>12</v>
      </c>
      <c r="H14" s="25"/>
    </row>
    <row r="15" spans="1:8" ht="15.75" thickBot="1" x14ac:dyDescent="0.25">
      <c r="B15" s="23" t="s">
        <v>13</v>
      </c>
      <c r="D15" s="25"/>
      <c r="F15" s="23" t="s">
        <v>14</v>
      </c>
      <c r="H15" s="25"/>
    </row>
    <row r="16" spans="1:8" x14ac:dyDescent="0.2">
      <c r="B16" s="6" t="s">
        <v>63</v>
      </c>
      <c r="C16" s="7" t="s">
        <v>8</v>
      </c>
      <c r="D16" s="32">
        <v>0</v>
      </c>
      <c r="F16" s="6" t="s">
        <v>63</v>
      </c>
      <c r="G16" s="7" t="s">
        <v>8</v>
      </c>
      <c r="H16" s="32">
        <v>0</v>
      </c>
    </row>
    <row r="17" spans="1:37" x14ac:dyDescent="0.2">
      <c r="B17" s="8" t="s">
        <v>64</v>
      </c>
      <c r="C17" s="9" t="s">
        <v>8</v>
      </c>
      <c r="D17" s="33">
        <v>0</v>
      </c>
      <c r="F17" s="8" t="s">
        <v>64</v>
      </c>
      <c r="G17" s="9" t="s">
        <v>8</v>
      </c>
      <c r="H17" s="33">
        <v>0</v>
      </c>
    </row>
    <row r="18" spans="1:37" x14ac:dyDescent="0.2">
      <c r="B18" s="8" t="s">
        <v>62</v>
      </c>
      <c r="C18" s="9" t="s">
        <v>9</v>
      </c>
      <c r="D18" s="33">
        <v>0</v>
      </c>
      <c r="F18" s="8" t="s">
        <v>62</v>
      </c>
      <c r="G18" s="9" t="s">
        <v>9</v>
      </c>
      <c r="H18" s="33">
        <v>0</v>
      </c>
    </row>
    <row r="19" spans="1:37" ht="15.75" thickBot="1" x14ac:dyDescent="0.25">
      <c r="B19" s="10" t="s">
        <v>10</v>
      </c>
      <c r="C19" s="11"/>
      <c r="D19" s="30">
        <f>D18*(1+$D$26)</f>
        <v>0</v>
      </c>
      <c r="F19" s="10" t="s">
        <v>10</v>
      </c>
      <c r="G19" s="11"/>
      <c r="H19" s="30">
        <f>H18*(1+$D$26)</f>
        <v>0</v>
      </c>
    </row>
    <row r="20" spans="1:37" x14ac:dyDescent="0.2">
      <c r="D20" s="25"/>
    </row>
    <row r="21" spans="1:37" ht="15.75" thickBot="1" x14ac:dyDescent="0.25">
      <c r="B21" s="3" t="s">
        <v>15</v>
      </c>
      <c r="D21" s="25"/>
    </row>
    <row r="22" spans="1:37" x14ac:dyDescent="0.2">
      <c r="B22" s="6" t="s">
        <v>63</v>
      </c>
      <c r="C22" s="7" t="s">
        <v>8</v>
      </c>
      <c r="D22" s="32">
        <v>0</v>
      </c>
    </row>
    <row r="23" spans="1:37" x14ac:dyDescent="0.2">
      <c r="B23" s="8" t="s">
        <v>64</v>
      </c>
      <c r="C23" s="9" t="s">
        <v>8</v>
      </c>
      <c r="D23" s="33">
        <v>0</v>
      </c>
    </row>
    <row r="24" spans="1:37" ht="15.75" thickBot="1" x14ac:dyDescent="0.25">
      <c r="B24" s="10" t="s">
        <v>16</v>
      </c>
      <c r="C24" s="11" t="s">
        <v>9</v>
      </c>
      <c r="D24" s="34">
        <v>0</v>
      </c>
    </row>
    <row r="26" spans="1:37" x14ac:dyDescent="0.2">
      <c r="B26" s="3" t="s">
        <v>17</v>
      </c>
      <c r="D26" s="26">
        <v>0.25</v>
      </c>
      <c r="E26" s="12" t="s">
        <v>18</v>
      </c>
    </row>
    <row r="27" spans="1:37" x14ac:dyDescent="0.2">
      <c r="B27" s="3" t="s">
        <v>19</v>
      </c>
      <c r="D27" s="31">
        <f>220*7.5</f>
        <v>1650</v>
      </c>
      <c r="E27" s="12" t="s">
        <v>61</v>
      </c>
    </row>
    <row r="28" spans="1:37" x14ac:dyDescent="0.2">
      <c r="B28" s="3" t="s">
        <v>20</v>
      </c>
      <c r="D28" s="26">
        <v>0.05</v>
      </c>
      <c r="E28" s="12" t="s">
        <v>21</v>
      </c>
    </row>
    <row r="29" spans="1:37" x14ac:dyDescent="0.2">
      <c r="B29" s="3" t="s">
        <v>22</v>
      </c>
      <c r="D29" s="27">
        <v>500</v>
      </c>
      <c r="E29" s="12" t="s">
        <v>23</v>
      </c>
    </row>
    <row r="30" spans="1:37" x14ac:dyDescent="0.2">
      <c r="A30" s="13" t="s">
        <v>65</v>
      </c>
      <c r="D30" s="28"/>
      <c r="E30" s="12" t="s">
        <v>66</v>
      </c>
    </row>
    <row r="31" spans="1:37" x14ac:dyDescent="0.2">
      <c r="A31" s="13"/>
      <c r="B31" s="3" t="s">
        <v>65</v>
      </c>
      <c r="D31" s="45" t="s">
        <v>24</v>
      </c>
      <c r="E31" s="39"/>
      <c r="F31" s="39"/>
      <c r="G31" s="42">
        <v>0</v>
      </c>
      <c r="H31" s="42">
        <v>1</v>
      </c>
      <c r="I31" s="43">
        <v>2</v>
      </c>
      <c r="J31" s="43">
        <v>3</v>
      </c>
      <c r="K31" s="43">
        <v>4</v>
      </c>
      <c r="L31" s="42">
        <v>5</v>
      </c>
      <c r="M31" s="42">
        <v>6</v>
      </c>
      <c r="N31" s="43">
        <v>7</v>
      </c>
      <c r="O31" s="43">
        <v>8</v>
      </c>
      <c r="P31" s="43">
        <v>9</v>
      </c>
      <c r="Q31" s="42">
        <v>10</v>
      </c>
      <c r="R31" s="42">
        <v>11</v>
      </c>
      <c r="S31" s="43">
        <v>12</v>
      </c>
      <c r="T31" s="43">
        <v>13</v>
      </c>
      <c r="U31" s="43">
        <v>14</v>
      </c>
      <c r="V31" s="42">
        <v>15</v>
      </c>
      <c r="W31" s="42">
        <v>16</v>
      </c>
      <c r="X31" s="43">
        <v>17</v>
      </c>
      <c r="Y31" s="43">
        <v>18</v>
      </c>
      <c r="Z31" s="43">
        <v>19</v>
      </c>
      <c r="AA31" s="42">
        <v>20</v>
      </c>
      <c r="AB31" s="42">
        <v>21</v>
      </c>
      <c r="AC31" s="43">
        <v>22</v>
      </c>
      <c r="AD31" s="43">
        <v>23</v>
      </c>
      <c r="AE31" s="43">
        <v>24</v>
      </c>
      <c r="AF31" s="42">
        <v>25</v>
      </c>
      <c r="AG31" s="42">
        <v>26</v>
      </c>
      <c r="AH31" s="43">
        <v>27</v>
      </c>
      <c r="AI31" s="43">
        <v>28</v>
      </c>
      <c r="AJ31" s="43">
        <v>29</v>
      </c>
      <c r="AK31" s="44">
        <v>30</v>
      </c>
    </row>
    <row r="32" spans="1:37" x14ac:dyDescent="0.2">
      <c r="A32" s="13"/>
      <c r="D32" s="46" t="s">
        <v>25</v>
      </c>
      <c r="E32" s="47"/>
      <c r="F32" s="47"/>
      <c r="G32" s="40" t="s">
        <v>26</v>
      </c>
      <c r="H32" s="40" t="s">
        <v>26</v>
      </c>
      <c r="I32" s="40" t="s">
        <v>27</v>
      </c>
      <c r="J32" s="40" t="s">
        <v>27</v>
      </c>
      <c r="K32" s="40" t="s">
        <v>26</v>
      </c>
      <c r="L32" s="40" t="s">
        <v>27</v>
      </c>
      <c r="M32" s="40" t="s">
        <v>26</v>
      </c>
      <c r="N32" s="40" t="s">
        <v>26</v>
      </c>
      <c r="O32" s="40" t="s">
        <v>26</v>
      </c>
      <c r="P32" s="40" t="s">
        <v>26</v>
      </c>
      <c r="Q32" s="40" t="s">
        <v>27</v>
      </c>
      <c r="R32" s="40" t="s">
        <v>26</v>
      </c>
      <c r="S32" s="40" t="s">
        <v>26</v>
      </c>
      <c r="T32" s="40" t="s">
        <v>26</v>
      </c>
      <c r="U32" s="40" t="s">
        <v>26</v>
      </c>
      <c r="V32" s="40" t="s">
        <v>27</v>
      </c>
      <c r="W32" s="40" t="s">
        <v>26</v>
      </c>
      <c r="X32" s="40" t="s">
        <v>26</v>
      </c>
      <c r="Y32" s="40" t="s">
        <v>26</v>
      </c>
      <c r="Z32" s="40" t="s">
        <v>26</v>
      </c>
      <c r="AA32" s="40" t="s">
        <v>27</v>
      </c>
      <c r="AB32" s="40" t="s">
        <v>26</v>
      </c>
      <c r="AC32" s="40" t="s">
        <v>26</v>
      </c>
      <c r="AD32" s="40" t="s">
        <v>26</v>
      </c>
      <c r="AE32" s="40" t="s">
        <v>26</v>
      </c>
      <c r="AF32" s="40" t="s">
        <v>27</v>
      </c>
      <c r="AG32" s="40" t="s">
        <v>26</v>
      </c>
      <c r="AH32" s="40" t="s">
        <v>26</v>
      </c>
      <c r="AI32" s="40" t="s">
        <v>26</v>
      </c>
      <c r="AJ32" s="40" t="s">
        <v>26</v>
      </c>
      <c r="AK32" s="41" t="s">
        <v>27</v>
      </c>
    </row>
    <row r="33" spans="1:8" x14ac:dyDescent="0.2">
      <c r="A33" s="5" t="s">
        <v>28</v>
      </c>
      <c r="B33" s="5"/>
      <c r="D33" s="29"/>
      <c r="E33" s="12" t="s">
        <v>29</v>
      </c>
    </row>
    <row r="34" spans="1:8" ht="90" x14ac:dyDescent="0.2">
      <c r="B34" s="14" t="s">
        <v>30</v>
      </c>
      <c r="D34" s="26">
        <v>0.1</v>
      </c>
    </row>
    <row r="35" spans="1:8" x14ac:dyDescent="0.2">
      <c r="E35" s="12"/>
    </row>
    <row r="37" spans="1:8" x14ac:dyDescent="0.2">
      <c r="A37" s="4" t="s">
        <v>31</v>
      </c>
      <c r="B37" s="4"/>
      <c r="C37" s="4"/>
      <c r="D37" s="4"/>
      <c r="E37" s="4"/>
      <c r="F37" s="4"/>
      <c r="G37" s="4"/>
      <c r="H37" s="4"/>
    </row>
    <row r="38" spans="1:8" x14ac:dyDescent="0.2">
      <c r="A38" s="5" t="s">
        <v>32</v>
      </c>
      <c r="B38" s="5"/>
    </row>
    <row r="39" spans="1:8" x14ac:dyDescent="0.2">
      <c r="B39" s="3" t="s">
        <v>3</v>
      </c>
      <c r="C39" s="35">
        <f>SUM('Financial Model'!C19:AG19)+D29</f>
        <v>500</v>
      </c>
      <c r="D39" s="51"/>
      <c r="E39" s="51"/>
      <c r="F39" s="51"/>
      <c r="H39" s="51"/>
    </row>
    <row r="40" spans="1:8" x14ac:dyDescent="0.2">
      <c r="B40" s="3" t="s">
        <v>28</v>
      </c>
      <c r="C40" s="35">
        <f>SUM('Financial Model'!C22)</f>
        <v>0</v>
      </c>
      <c r="D40" s="51"/>
    </row>
    <row r="41" spans="1:8" ht="15.75" thickBot="1" x14ac:dyDescent="0.25">
      <c r="B41" s="13" t="s">
        <v>33</v>
      </c>
      <c r="C41" s="36">
        <f>SUM(C39:C40)</f>
        <v>500</v>
      </c>
      <c r="D41" s="12" t="s">
        <v>34</v>
      </c>
    </row>
  </sheetData>
  <conditionalFormatting sqref="G32:AK32">
    <cfRule type="containsText" dxfId="1" priority="1" operator="containsText" text="Yes">
      <formula>NOT(ISERROR(SEARCH("Yes",G32)))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FDC4EB4-661C-48CE-B498-8ACDB211D2FA}">
          <x14:formula1>
            <xm:f>'Data validation'!$A$4:$A$11</xm:f>
          </x14:formula1>
          <xm:sqref>B8 B15 F8 F15</xm:sqref>
        </x14:dataValidation>
        <x14:dataValidation type="list" allowBlank="1" showInputMessage="1" showErrorMessage="1" xr:uid="{4B017687-C0CA-45EB-8D6A-A582C0BBF59C}">
          <x14:formula1>
            <xm:f>'Data validation'!$C$4:$C$5</xm:f>
          </x14:formula1>
          <xm:sqref>G32:AK32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36DE-26C5-447F-95C3-4FE5449D0DA2}">
  <dimension ref="A1:AG22"/>
  <sheetViews>
    <sheetView zoomScale="80" zoomScaleNormal="80" workbookViewId="0">
      <pane xSplit="2" ySplit="5" topLeftCell="C7" activePane="bottomRight" state="frozen"/>
      <selection pane="topRight" activeCell="C20" sqref="C20"/>
      <selection pane="bottomLeft" activeCell="C20" sqref="C20"/>
      <selection pane="bottomRight" activeCell="D19" sqref="D19"/>
    </sheetView>
  </sheetViews>
  <sheetFormatPr defaultColWidth="9.140625" defaultRowHeight="15" x14ac:dyDescent="0.2"/>
  <cols>
    <col min="1" max="1" width="2.7109375" style="3" customWidth="1"/>
    <col min="2" max="2" width="52.28515625" style="3" customWidth="1"/>
    <col min="3" max="3" width="12.7109375" style="3" customWidth="1"/>
    <col min="4" max="4" width="10" style="3" bestFit="1" customWidth="1"/>
    <col min="5" max="5" width="9.5703125" style="3" bestFit="1" customWidth="1"/>
    <col min="6" max="7" width="9.85546875" style="3" bestFit="1" customWidth="1"/>
    <col min="8" max="8" width="9.5703125" style="3" bestFit="1" customWidth="1"/>
    <col min="9" max="9" width="9.85546875" style="3" bestFit="1" customWidth="1"/>
    <col min="10" max="10" width="9.7109375" style="3" bestFit="1" customWidth="1"/>
    <col min="11" max="11" width="10" style="3" bestFit="1" customWidth="1"/>
    <col min="12" max="14" width="10.42578125" style="3" bestFit="1" customWidth="1"/>
    <col min="15" max="15" width="10.5703125" style="3" bestFit="1" customWidth="1"/>
    <col min="16" max="16" width="10.28515625" style="3" bestFit="1" customWidth="1"/>
    <col min="17" max="17" width="11" style="3" bestFit="1" customWidth="1"/>
    <col min="18" max="18" width="9.7109375" style="3" bestFit="1" customWidth="1"/>
    <col min="19" max="19" width="10.28515625" style="3" bestFit="1" customWidth="1"/>
    <col min="20" max="20" width="10.42578125" style="3" bestFit="1" customWidth="1"/>
    <col min="21" max="21" width="11" style="3" bestFit="1" customWidth="1"/>
    <col min="22" max="22" width="10.5703125" style="3" bestFit="1" customWidth="1"/>
    <col min="23" max="23" width="10.42578125" style="3" bestFit="1" customWidth="1"/>
    <col min="24" max="24" width="10" style="3" bestFit="1" customWidth="1"/>
    <col min="25" max="25" width="10.42578125" style="3" bestFit="1" customWidth="1"/>
    <col min="26" max="26" width="10.5703125" style="3" bestFit="1" customWidth="1"/>
    <col min="27" max="28" width="10.42578125" style="3" bestFit="1" customWidth="1"/>
    <col min="29" max="29" width="10.28515625" style="3" bestFit="1" customWidth="1"/>
    <col min="30" max="30" width="10.7109375" style="3" bestFit="1" customWidth="1"/>
    <col min="31" max="31" width="10.42578125" style="3" bestFit="1" customWidth="1"/>
    <col min="32" max="32" width="10" style="3" bestFit="1" customWidth="1"/>
    <col min="33" max="33" width="10.42578125" style="3" bestFit="1" customWidth="1"/>
    <col min="34" max="16384" width="9.140625" style="3"/>
  </cols>
  <sheetData>
    <row r="1" spans="1:33" ht="59.45" customHeight="1" x14ac:dyDescent="0.2"/>
    <row r="2" spans="1:33" ht="17.45" customHeight="1" x14ac:dyDescent="0.2"/>
    <row r="3" spans="1:33" ht="18" customHeight="1" x14ac:dyDescent="0.2">
      <c r="A3" s="4" t="s">
        <v>35</v>
      </c>
      <c r="B3" s="4"/>
      <c r="C3"/>
      <c r="D3"/>
    </row>
    <row r="4" spans="1:33" x14ac:dyDescent="0.2">
      <c r="C4" s="3" t="s">
        <v>36</v>
      </c>
    </row>
    <row r="5" spans="1:33" x14ac:dyDescent="0.2">
      <c r="B5" s="3" t="s">
        <v>24</v>
      </c>
      <c r="C5" s="16">
        <v>0</v>
      </c>
      <c r="D5" s="16">
        <v>1</v>
      </c>
      <c r="E5" s="16">
        <v>2</v>
      </c>
      <c r="F5" s="16">
        <v>3</v>
      </c>
      <c r="G5" s="16">
        <v>4</v>
      </c>
      <c r="H5" s="17">
        <v>5</v>
      </c>
      <c r="I5" s="17">
        <v>6</v>
      </c>
      <c r="J5" s="17">
        <v>7</v>
      </c>
      <c r="K5" s="17">
        <v>8</v>
      </c>
      <c r="L5" s="17">
        <v>9</v>
      </c>
      <c r="M5" s="17">
        <v>10</v>
      </c>
      <c r="N5" s="17">
        <v>11</v>
      </c>
      <c r="O5" s="17">
        <v>12</v>
      </c>
      <c r="P5" s="17">
        <v>13</v>
      </c>
      <c r="Q5" s="17">
        <v>14</v>
      </c>
      <c r="R5" s="17">
        <v>15</v>
      </c>
      <c r="S5" s="17">
        <v>16</v>
      </c>
      <c r="T5" s="17">
        <v>17</v>
      </c>
      <c r="U5" s="17">
        <v>18</v>
      </c>
      <c r="V5" s="17">
        <v>19</v>
      </c>
      <c r="W5" s="17">
        <v>20</v>
      </c>
      <c r="X5" s="17">
        <v>21</v>
      </c>
      <c r="Y5" s="17">
        <v>22</v>
      </c>
      <c r="Z5" s="17">
        <v>23</v>
      </c>
      <c r="AA5" s="17">
        <v>24</v>
      </c>
      <c r="AB5" s="17">
        <v>25</v>
      </c>
      <c r="AC5" s="17">
        <v>26</v>
      </c>
      <c r="AD5" s="17">
        <v>27</v>
      </c>
      <c r="AE5" s="17">
        <v>28</v>
      </c>
      <c r="AF5" s="17">
        <v>29</v>
      </c>
      <c r="AG5" s="17">
        <v>30</v>
      </c>
    </row>
    <row r="6" spans="1:33" x14ac:dyDescent="0.2">
      <c r="A6" s="3" t="s">
        <v>37</v>
      </c>
    </row>
    <row r="7" spans="1:33" x14ac:dyDescent="0.2">
      <c r="B7" s="3" t="s">
        <v>38</v>
      </c>
      <c r="C7" s="3" t="str">
        <f>'Inputs and Outputs'!G32</f>
        <v>No</v>
      </c>
      <c r="D7" s="3" t="str">
        <f>'Inputs and Outputs'!H32</f>
        <v>No</v>
      </c>
      <c r="E7" s="3" t="str">
        <f>'Inputs and Outputs'!I32</f>
        <v>Yes</v>
      </c>
      <c r="F7" s="3" t="str">
        <f>'Inputs and Outputs'!J32</f>
        <v>Yes</v>
      </c>
      <c r="G7" s="3" t="str">
        <f>'Inputs and Outputs'!K32</f>
        <v>No</v>
      </c>
      <c r="H7" s="3" t="str">
        <f>'Inputs and Outputs'!L32</f>
        <v>Yes</v>
      </c>
      <c r="I7" s="3" t="str">
        <f>'Inputs and Outputs'!M32</f>
        <v>No</v>
      </c>
      <c r="J7" s="3" t="str">
        <f>'Inputs and Outputs'!N32</f>
        <v>No</v>
      </c>
      <c r="K7" s="3" t="str">
        <f>'Inputs and Outputs'!O32</f>
        <v>No</v>
      </c>
      <c r="L7" s="3" t="str">
        <f>'Inputs and Outputs'!P32</f>
        <v>No</v>
      </c>
      <c r="M7" s="3" t="str">
        <f>'Inputs and Outputs'!Q32</f>
        <v>Yes</v>
      </c>
      <c r="N7" s="3" t="str">
        <f>'Inputs and Outputs'!R32</f>
        <v>No</v>
      </c>
      <c r="O7" s="3" t="str">
        <f>'Inputs and Outputs'!S32</f>
        <v>No</v>
      </c>
      <c r="P7" s="3" t="str">
        <f>'Inputs and Outputs'!T32</f>
        <v>No</v>
      </c>
      <c r="Q7" s="3" t="str">
        <f>'Inputs and Outputs'!U32</f>
        <v>No</v>
      </c>
      <c r="R7" s="3" t="str">
        <f>'Inputs and Outputs'!V32</f>
        <v>Yes</v>
      </c>
      <c r="S7" s="3" t="str">
        <f>'Inputs and Outputs'!W32</f>
        <v>No</v>
      </c>
      <c r="T7" s="3" t="str">
        <f>'Inputs and Outputs'!X32</f>
        <v>No</v>
      </c>
      <c r="U7" s="3" t="str">
        <f>'Inputs and Outputs'!Y32</f>
        <v>No</v>
      </c>
      <c r="V7" s="3" t="str">
        <f>'Inputs and Outputs'!Z32</f>
        <v>No</v>
      </c>
      <c r="W7" s="3" t="str">
        <f>'Inputs and Outputs'!AA32</f>
        <v>Yes</v>
      </c>
      <c r="X7" s="3" t="str">
        <f>'Inputs and Outputs'!AB32</f>
        <v>No</v>
      </c>
      <c r="Y7" s="3" t="str">
        <f>'Inputs and Outputs'!AC32</f>
        <v>No</v>
      </c>
      <c r="Z7" s="3" t="str">
        <f>'Inputs and Outputs'!AD32</f>
        <v>No</v>
      </c>
      <c r="AA7" s="3" t="str">
        <f>'Inputs and Outputs'!AE32</f>
        <v>No</v>
      </c>
      <c r="AB7" s="3" t="str">
        <f>'Inputs and Outputs'!AF32</f>
        <v>Yes</v>
      </c>
      <c r="AC7" s="3" t="str">
        <f>'Inputs and Outputs'!AG32</f>
        <v>No</v>
      </c>
      <c r="AD7" s="3" t="str">
        <f>'Inputs and Outputs'!AH32</f>
        <v>No</v>
      </c>
      <c r="AE7" s="3" t="str">
        <f>'Inputs and Outputs'!AI32</f>
        <v>No</v>
      </c>
      <c r="AF7" s="3" t="str">
        <f>'Inputs and Outputs'!AJ32</f>
        <v>No</v>
      </c>
      <c r="AG7" s="3" t="str">
        <f>'Inputs and Outputs'!AK32</f>
        <v>Yes</v>
      </c>
    </row>
    <row r="8" spans="1:33" x14ac:dyDescent="0.2">
      <c r="B8" s="3" t="s">
        <v>39</v>
      </c>
      <c r="C8" s="3">
        <f>IF(C7="Yes",'Inputs and Outputs'!$D$9,'Inputs and Outputs'!$D$10)</f>
        <v>0</v>
      </c>
      <c r="D8" s="3">
        <f>IF(D7="Yes",'Inputs and Outputs'!$D$9,'Inputs and Outputs'!$D$10)</f>
        <v>0</v>
      </c>
      <c r="E8" s="3">
        <f>IF(E7="Yes",'Inputs and Outputs'!$D$9,'Inputs and Outputs'!$D$10)</f>
        <v>0</v>
      </c>
      <c r="F8" s="3">
        <f>IF(F7="Yes",'Inputs and Outputs'!$D$9,'Inputs and Outputs'!$D$10)</f>
        <v>0</v>
      </c>
      <c r="G8" s="3">
        <f>IF(G7="Yes",'Inputs and Outputs'!$D$9,'Inputs and Outputs'!$D$10)</f>
        <v>0</v>
      </c>
      <c r="H8" s="3">
        <f>IF(H7="Yes",'Inputs and Outputs'!$D$9,'Inputs and Outputs'!$D$10)</f>
        <v>0</v>
      </c>
      <c r="I8" s="3">
        <f>IF(I7="Yes",'Inputs and Outputs'!$D$9,'Inputs and Outputs'!$D$10)</f>
        <v>0</v>
      </c>
      <c r="J8" s="3">
        <f>IF(J7="Yes",'Inputs and Outputs'!$D$9,'Inputs and Outputs'!$D$10)</f>
        <v>0</v>
      </c>
      <c r="K8" s="3">
        <f>IF(K7="Yes",'Inputs and Outputs'!$D$9,'Inputs and Outputs'!$D$10)</f>
        <v>0</v>
      </c>
      <c r="L8" s="3">
        <f>IF(L7="Yes",'Inputs and Outputs'!$D$9,'Inputs and Outputs'!$D$10)</f>
        <v>0</v>
      </c>
      <c r="M8" s="3">
        <f>IF(M7="Yes",'Inputs and Outputs'!$D$9,'Inputs and Outputs'!$D$10)</f>
        <v>0</v>
      </c>
      <c r="N8" s="3">
        <f>IF(N7="Yes",'Inputs and Outputs'!$D$9,'Inputs and Outputs'!$D$10)</f>
        <v>0</v>
      </c>
      <c r="O8" s="3">
        <f>IF(O7="Yes",'Inputs and Outputs'!$D$9,'Inputs and Outputs'!$D$10)</f>
        <v>0</v>
      </c>
      <c r="P8" s="3">
        <f>IF(P7="Yes",'Inputs and Outputs'!$D$9,'Inputs and Outputs'!$D$10)</f>
        <v>0</v>
      </c>
      <c r="Q8" s="3">
        <f>IF(Q7="Yes",'Inputs and Outputs'!$D$9,'Inputs and Outputs'!$D$10)</f>
        <v>0</v>
      </c>
      <c r="R8" s="3">
        <f>IF(R7="Yes",'Inputs and Outputs'!$D$9,'Inputs and Outputs'!$D$10)</f>
        <v>0</v>
      </c>
      <c r="S8" s="3">
        <f>IF(S7="Yes",'Inputs and Outputs'!$D$9,'Inputs and Outputs'!$D$10)</f>
        <v>0</v>
      </c>
      <c r="T8" s="3">
        <f>IF(T7="Yes",'Inputs and Outputs'!$D$9,'Inputs and Outputs'!$D$10)</f>
        <v>0</v>
      </c>
      <c r="U8" s="3">
        <f>IF(U7="Yes",'Inputs and Outputs'!$D$9,'Inputs and Outputs'!$D$10)</f>
        <v>0</v>
      </c>
      <c r="V8" s="3">
        <f>IF(V7="Yes",'Inputs and Outputs'!$D$9,'Inputs and Outputs'!$D$10)</f>
        <v>0</v>
      </c>
      <c r="W8" s="3">
        <f>IF(W7="Yes",'Inputs and Outputs'!$D$9,'Inputs and Outputs'!$D$10)</f>
        <v>0</v>
      </c>
      <c r="X8" s="3">
        <f>IF(X7="Yes",'Inputs and Outputs'!$D$9,'Inputs and Outputs'!$D$10)</f>
        <v>0</v>
      </c>
      <c r="Y8" s="3">
        <f>IF(Y7="Yes",'Inputs and Outputs'!$D$9,'Inputs and Outputs'!$D$10)</f>
        <v>0</v>
      </c>
      <c r="Z8" s="3">
        <f>IF(Z7="Yes",'Inputs and Outputs'!$D$9,'Inputs and Outputs'!$D$10)</f>
        <v>0</v>
      </c>
      <c r="AA8" s="3">
        <f>IF(AA7="Yes",'Inputs and Outputs'!$D$9,'Inputs and Outputs'!$D$10)</f>
        <v>0</v>
      </c>
      <c r="AB8" s="3">
        <f>IF(AB7="Yes",'Inputs and Outputs'!$D$9,'Inputs and Outputs'!$D$10)</f>
        <v>0</v>
      </c>
      <c r="AC8" s="3">
        <f>IF(AC7="Yes",'Inputs and Outputs'!$D$9,'Inputs and Outputs'!$D$10)</f>
        <v>0</v>
      </c>
      <c r="AD8" s="3">
        <f>IF(AD7="Yes",'Inputs and Outputs'!$D$9,'Inputs and Outputs'!$D$10)</f>
        <v>0</v>
      </c>
      <c r="AE8" s="3">
        <f>IF(AE7="Yes",'Inputs and Outputs'!$D$9,'Inputs and Outputs'!$D$10)</f>
        <v>0</v>
      </c>
      <c r="AF8" s="3">
        <f>IF(AF7="Yes",'Inputs and Outputs'!$D$9,'Inputs and Outputs'!$D$10)</f>
        <v>0</v>
      </c>
      <c r="AG8" s="3">
        <f>IF(AG7="Yes",'Inputs and Outputs'!$D$9,'Inputs and Outputs'!$D$10)</f>
        <v>0</v>
      </c>
    </row>
    <row r="9" spans="1:33" x14ac:dyDescent="0.2">
      <c r="B9" s="3" t="s">
        <v>40</v>
      </c>
      <c r="C9" s="3">
        <f>IF(C7="Yes", 'Inputs and Outputs'!$H$9,'Inputs and Outputs'!$H$10)</f>
        <v>0</v>
      </c>
      <c r="D9" s="3">
        <f>IF(D7="Yes", 'Inputs and Outputs'!$H$9,'Inputs and Outputs'!$H$10)</f>
        <v>0</v>
      </c>
      <c r="E9" s="3">
        <f>IF(E7="Yes", 'Inputs and Outputs'!$H$9,'Inputs and Outputs'!$H$10)</f>
        <v>0</v>
      </c>
      <c r="F9" s="3">
        <f>IF(F7="Yes", 'Inputs and Outputs'!$H$9,'Inputs and Outputs'!$H$10)</f>
        <v>0</v>
      </c>
      <c r="G9" s="3">
        <f>IF(G7="Yes", 'Inputs and Outputs'!$H$9,'Inputs and Outputs'!$H$10)</f>
        <v>0</v>
      </c>
      <c r="H9" s="3">
        <f>IF(H7="Yes", 'Inputs and Outputs'!$H$9,'Inputs and Outputs'!$H$10)</f>
        <v>0</v>
      </c>
      <c r="I9" s="3">
        <f>IF(I7="Yes", 'Inputs and Outputs'!$H$9,'Inputs and Outputs'!$H$10)</f>
        <v>0</v>
      </c>
      <c r="J9" s="3">
        <f>IF(J7="Yes", 'Inputs and Outputs'!$H$9,'Inputs and Outputs'!$H$10)</f>
        <v>0</v>
      </c>
      <c r="K9" s="3">
        <f>IF(K7="Yes", 'Inputs and Outputs'!$H$9,'Inputs and Outputs'!$H$10)</f>
        <v>0</v>
      </c>
      <c r="L9" s="3">
        <f>IF(L7="Yes", 'Inputs and Outputs'!$H$9,'Inputs and Outputs'!$H$10)</f>
        <v>0</v>
      </c>
      <c r="M9" s="3">
        <f>IF(M7="Yes", 'Inputs and Outputs'!$H$9,'Inputs and Outputs'!$H$10)</f>
        <v>0</v>
      </c>
      <c r="N9" s="3">
        <f>IF(N7="Yes", 'Inputs and Outputs'!$H$9,'Inputs and Outputs'!$H$10)</f>
        <v>0</v>
      </c>
      <c r="O9" s="3">
        <f>IF(O7="Yes", 'Inputs and Outputs'!$H$9,'Inputs and Outputs'!$H$10)</f>
        <v>0</v>
      </c>
      <c r="P9" s="3">
        <f>IF(P7="Yes", 'Inputs and Outputs'!$H$9,'Inputs and Outputs'!$H$10)</f>
        <v>0</v>
      </c>
      <c r="Q9" s="3">
        <f>IF(Q7="Yes", 'Inputs and Outputs'!$H$9,'Inputs and Outputs'!$H$10)</f>
        <v>0</v>
      </c>
      <c r="R9" s="3">
        <f>IF(R7="Yes", 'Inputs and Outputs'!$H$9,'Inputs and Outputs'!$H$10)</f>
        <v>0</v>
      </c>
      <c r="S9" s="3">
        <f>IF(S7="Yes", 'Inputs and Outputs'!$H$9,'Inputs and Outputs'!$H$10)</f>
        <v>0</v>
      </c>
      <c r="T9" s="3">
        <f>IF(T7="Yes", 'Inputs and Outputs'!$H$9,'Inputs and Outputs'!$H$10)</f>
        <v>0</v>
      </c>
      <c r="U9" s="3">
        <f>IF(U7="Yes", 'Inputs and Outputs'!$H$9,'Inputs and Outputs'!$H$10)</f>
        <v>0</v>
      </c>
      <c r="V9" s="3">
        <f>IF(V7="Yes", 'Inputs and Outputs'!$H$9,'Inputs and Outputs'!$H$10)</f>
        <v>0</v>
      </c>
      <c r="W9" s="3">
        <f>IF(W7="Yes", 'Inputs and Outputs'!$H$9,'Inputs and Outputs'!$H$10)</f>
        <v>0</v>
      </c>
      <c r="X9" s="3">
        <f>IF(X7="Yes", 'Inputs and Outputs'!$H$9,'Inputs and Outputs'!$H$10)</f>
        <v>0</v>
      </c>
      <c r="Y9" s="3">
        <f>IF(Y7="Yes", 'Inputs and Outputs'!$H$9,'Inputs and Outputs'!$H$10)</f>
        <v>0</v>
      </c>
      <c r="Z9" s="3">
        <f>IF(Z7="Yes", 'Inputs and Outputs'!$H$9,'Inputs and Outputs'!$H$10)</f>
        <v>0</v>
      </c>
      <c r="AA9" s="3">
        <f>IF(AA7="Yes", 'Inputs and Outputs'!$H$9,'Inputs and Outputs'!$H$10)</f>
        <v>0</v>
      </c>
      <c r="AB9" s="3">
        <f>IF(AB7="Yes", 'Inputs and Outputs'!$H$9,'Inputs and Outputs'!$H$10)</f>
        <v>0</v>
      </c>
      <c r="AC9" s="3">
        <f>IF(AC7="Yes", 'Inputs and Outputs'!$H$9,'Inputs and Outputs'!$H$10)</f>
        <v>0</v>
      </c>
      <c r="AD9" s="3">
        <f>IF(AD7="Yes", 'Inputs and Outputs'!$H$9,'Inputs and Outputs'!$H$10)</f>
        <v>0</v>
      </c>
      <c r="AE9" s="3">
        <f>IF(AE7="Yes", 'Inputs and Outputs'!$H$9,'Inputs and Outputs'!$H$10)</f>
        <v>0</v>
      </c>
      <c r="AF9" s="3">
        <f>IF(AF7="Yes", 'Inputs and Outputs'!$H$9,'Inputs and Outputs'!$H$10)</f>
        <v>0</v>
      </c>
      <c r="AG9" s="3">
        <f>IF(AG7="Yes", 'Inputs and Outputs'!$H$9,'Inputs and Outputs'!$H$10)</f>
        <v>0</v>
      </c>
    </row>
    <row r="10" spans="1:33" x14ac:dyDescent="0.2">
      <c r="B10" s="3" t="s">
        <v>41</v>
      </c>
      <c r="C10" s="3">
        <f>IF(C7="Yes", 'Inputs and Outputs'!$D$16,'Inputs and Outputs'!$D$17)</f>
        <v>0</v>
      </c>
      <c r="D10" s="3">
        <f>IF(D7="Yes", 'Inputs and Outputs'!$D$16,'Inputs and Outputs'!$D$17)</f>
        <v>0</v>
      </c>
      <c r="E10" s="3">
        <f>IF(E7="Yes", 'Inputs and Outputs'!$D$16,'Inputs and Outputs'!$D$17)</f>
        <v>0</v>
      </c>
      <c r="F10" s="3">
        <f>IF(F7="Yes", 'Inputs and Outputs'!$D$16,'Inputs and Outputs'!$D$17)</f>
        <v>0</v>
      </c>
      <c r="G10" s="3">
        <f>IF(G7="Yes", 'Inputs and Outputs'!$D$16,'Inputs and Outputs'!$D$17)</f>
        <v>0</v>
      </c>
      <c r="H10" s="3">
        <f>IF(H7="Yes", 'Inputs and Outputs'!$D$16,'Inputs and Outputs'!$D$17)</f>
        <v>0</v>
      </c>
      <c r="I10" s="3">
        <f>IF(I7="Yes", 'Inputs and Outputs'!$D$16,'Inputs and Outputs'!$D$17)</f>
        <v>0</v>
      </c>
      <c r="J10" s="3">
        <f>IF(J7="Yes", 'Inputs and Outputs'!$D$16,'Inputs and Outputs'!$D$17)</f>
        <v>0</v>
      </c>
      <c r="K10" s="3">
        <f>IF(K7="Yes", 'Inputs and Outputs'!$D$16,'Inputs and Outputs'!$D$17)</f>
        <v>0</v>
      </c>
      <c r="L10" s="3">
        <f>IF(L7="Yes", 'Inputs and Outputs'!$D$16,'Inputs and Outputs'!$D$17)</f>
        <v>0</v>
      </c>
      <c r="M10" s="3">
        <f>IF(M7="Yes", 'Inputs and Outputs'!$D$16,'Inputs and Outputs'!$D$17)</f>
        <v>0</v>
      </c>
      <c r="N10" s="3">
        <f>IF(N7="Yes", 'Inputs and Outputs'!$D$16,'Inputs and Outputs'!$D$17)</f>
        <v>0</v>
      </c>
      <c r="O10" s="3">
        <f>IF(O7="Yes", 'Inputs and Outputs'!$D$16,'Inputs and Outputs'!$D$17)</f>
        <v>0</v>
      </c>
      <c r="P10" s="3">
        <f>IF(P7="Yes", 'Inputs and Outputs'!$D$16,'Inputs and Outputs'!$D$17)</f>
        <v>0</v>
      </c>
      <c r="Q10" s="3">
        <f>IF(Q7="Yes", 'Inputs and Outputs'!$D$16,'Inputs and Outputs'!$D$17)</f>
        <v>0</v>
      </c>
      <c r="R10" s="3">
        <f>IF(R7="Yes", 'Inputs and Outputs'!$D$16,'Inputs and Outputs'!$D$17)</f>
        <v>0</v>
      </c>
      <c r="S10" s="3">
        <f>IF(S7="Yes", 'Inputs and Outputs'!$D$16,'Inputs and Outputs'!$D$17)</f>
        <v>0</v>
      </c>
      <c r="T10" s="3">
        <f>IF(T7="Yes", 'Inputs and Outputs'!$D$16,'Inputs and Outputs'!$D$17)</f>
        <v>0</v>
      </c>
      <c r="U10" s="3">
        <f>IF(U7="Yes", 'Inputs and Outputs'!$D$16,'Inputs and Outputs'!$D$17)</f>
        <v>0</v>
      </c>
      <c r="V10" s="3">
        <f>IF(V7="Yes", 'Inputs and Outputs'!$D$16,'Inputs and Outputs'!$D$17)</f>
        <v>0</v>
      </c>
      <c r="W10" s="3">
        <f>IF(W7="Yes", 'Inputs and Outputs'!$D$16,'Inputs and Outputs'!$D$17)</f>
        <v>0</v>
      </c>
      <c r="X10" s="3">
        <f>IF(X7="Yes", 'Inputs and Outputs'!$D$16,'Inputs and Outputs'!$D$17)</f>
        <v>0</v>
      </c>
      <c r="Y10" s="3">
        <f>IF(Y7="Yes", 'Inputs and Outputs'!$D$16,'Inputs and Outputs'!$D$17)</f>
        <v>0</v>
      </c>
      <c r="Z10" s="3">
        <f>IF(Z7="Yes", 'Inputs and Outputs'!$D$16,'Inputs and Outputs'!$D$17)</f>
        <v>0</v>
      </c>
      <c r="AA10" s="3">
        <f>IF(AA7="Yes", 'Inputs and Outputs'!$D$16,'Inputs and Outputs'!$D$17)</f>
        <v>0</v>
      </c>
      <c r="AB10" s="3">
        <f>IF(AB7="Yes", 'Inputs and Outputs'!$D$16,'Inputs and Outputs'!$D$17)</f>
        <v>0</v>
      </c>
      <c r="AC10" s="3">
        <f>IF(AC7="Yes", 'Inputs and Outputs'!$D$16,'Inputs and Outputs'!$D$17)</f>
        <v>0</v>
      </c>
      <c r="AD10" s="3">
        <f>IF(AD7="Yes", 'Inputs and Outputs'!$D$16,'Inputs and Outputs'!$D$17)</f>
        <v>0</v>
      </c>
      <c r="AE10" s="3">
        <f>IF(AE7="Yes", 'Inputs and Outputs'!$D$16,'Inputs and Outputs'!$D$17)</f>
        <v>0</v>
      </c>
      <c r="AF10" s="3">
        <f>IF(AF7="Yes", 'Inputs and Outputs'!$D$16,'Inputs and Outputs'!$D$17)</f>
        <v>0</v>
      </c>
      <c r="AG10" s="3">
        <f>IF(AG7="Yes", 'Inputs and Outputs'!$D$16,'Inputs and Outputs'!$D$17)</f>
        <v>0</v>
      </c>
    </row>
    <row r="11" spans="1:33" x14ac:dyDescent="0.2">
      <c r="B11" s="3" t="s">
        <v>42</v>
      </c>
      <c r="C11" s="3">
        <f>IF(C7="Yes", 'Inputs and Outputs'!$H$16,'Inputs and Outputs'!$H$17)</f>
        <v>0</v>
      </c>
      <c r="D11" s="3">
        <f>IF(D7="Yes", 'Inputs and Outputs'!$H$16,'Inputs and Outputs'!$H$17)</f>
        <v>0</v>
      </c>
      <c r="E11" s="3">
        <f>IF(E7="Yes", 'Inputs and Outputs'!$H$16,'Inputs and Outputs'!$H$17)</f>
        <v>0</v>
      </c>
      <c r="F11" s="3">
        <f>IF(F7="Yes", 'Inputs and Outputs'!$H$16,'Inputs and Outputs'!$H$17)</f>
        <v>0</v>
      </c>
      <c r="G11" s="3">
        <f>IF(G7="Yes", 'Inputs and Outputs'!$H$16,'Inputs and Outputs'!$H$17)</f>
        <v>0</v>
      </c>
      <c r="H11" s="3">
        <f>IF(H7="Yes", 'Inputs and Outputs'!$H$16,'Inputs and Outputs'!$H$17)</f>
        <v>0</v>
      </c>
      <c r="I11" s="3">
        <f>IF(I7="Yes", 'Inputs and Outputs'!$H$16,'Inputs and Outputs'!$H$17)</f>
        <v>0</v>
      </c>
      <c r="J11" s="3">
        <f>IF(J7="Yes", 'Inputs and Outputs'!$H$16,'Inputs and Outputs'!$H$17)</f>
        <v>0</v>
      </c>
      <c r="K11" s="3">
        <f>IF(K7="Yes", 'Inputs and Outputs'!$H$16,'Inputs and Outputs'!$H$17)</f>
        <v>0</v>
      </c>
      <c r="L11" s="3">
        <f>IF(L7="Yes", 'Inputs and Outputs'!$H$16,'Inputs and Outputs'!$H$17)</f>
        <v>0</v>
      </c>
      <c r="M11" s="3">
        <f>IF(M7="Yes", 'Inputs and Outputs'!$H$16,'Inputs and Outputs'!$H$17)</f>
        <v>0</v>
      </c>
      <c r="N11" s="3">
        <f>IF(N7="Yes", 'Inputs and Outputs'!$H$16,'Inputs and Outputs'!$H$17)</f>
        <v>0</v>
      </c>
      <c r="O11" s="3">
        <f>IF(O7="Yes", 'Inputs and Outputs'!$H$16,'Inputs and Outputs'!$H$17)</f>
        <v>0</v>
      </c>
      <c r="P11" s="3">
        <f>IF(P7="Yes", 'Inputs and Outputs'!$H$16,'Inputs and Outputs'!$H$17)</f>
        <v>0</v>
      </c>
      <c r="Q11" s="3">
        <f>IF(Q7="Yes", 'Inputs and Outputs'!$H$16,'Inputs and Outputs'!$H$17)</f>
        <v>0</v>
      </c>
      <c r="R11" s="3">
        <f>IF(R7="Yes", 'Inputs and Outputs'!$H$16,'Inputs and Outputs'!$H$17)</f>
        <v>0</v>
      </c>
      <c r="S11" s="3">
        <f>IF(S7="Yes", 'Inputs and Outputs'!$H$16,'Inputs and Outputs'!$H$17)</f>
        <v>0</v>
      </c>
      <c r="T11" s="3">
        <f>IF(T7="Yes", 'Inputs and Outputs'!$H$16,'Inputs and Outputs'!$H$17)</f>
        <v>0</v>
      </c>
      <c r="U11" s="3">
        <f>IF(U7="Yes", 'Inputs and Outputs'!$H$16,'Inputs and Outputs'!$H$17)</f>
        <v>0</v>
      </c>
      <c r="V11" s="3">
        <f>IF(V7="Yes", 'Inputs and Outputs'!$H$16,'Inputs and Outputs'!$H$17)</f>
        <v>0</v>
      </c>
      <c r="W11" s="3">
        <f>IF(W7="Yes", 'Inputs and Outputs'!$H$16,'Inputs and Outputs'!$H$17)</f>
        <v>0</v>
      </c>
      <c r="X11" s="3">
        <f>IF(X7="Yes", 'Inputs and Outputs'!$H$16,'Inputs and Outputs'!$H$17)</f>
        <v>0</v>
      </c>
      <c r="Y11" s="3">
        <f>IF(Y7="Yes", 'Inputs and Outputs'!$H$16,'Inputs and Outputs'!$H$17)</f>
        <v>0</v>
      </c>
      <c r="Z11" s="3">
        <f>IF(Z7="Yes", 'Inputs and Outputs'!$H$16,'Inputs and Outputs'!$H$17)</f>
        <v>0</v>
      </c>
      <c r="AA11" s="3">
        <f>IF(AA7="Yes", 'Inputs and Outputs'!$H$16,'Inputs and Outputs'!$H$17)</f>
        <v>0</v>
      </c>
      <c r="AB11" s="3">
        <f>IF(AB7="Yes", 'Inputs and Outputs'!$H$16,'Inputs and Outputs'!$H$17)</f>
        <v>0</v>
      </c>
      <c r="AC11" s="3">
        <f>IF(AC7="Yes", 'Inputs and Outputs'!$H$16,'Inputs and Outputs'!$H$17)</f>
        <v>0</v>
      </c>
      <c r="AD11" s="3">
        <f>IF(AD7="Yes", 'Inputs and Outputs'!$H$16,'Inputs and Outputs'!$H$17)</f>
        <v>0</v>
      </c>
      <c r="AE11" s="3">
        <f>IF(AE7="Yes", 'Inputs and Outputs'!$H$16,'Inputs and Outputs'!$H$17)</f>
        <v>0</v>
      </c>
      <c r="AF11" s="3">
        <f>IF(AF7="Yes", 'Inputs and Outputs'!$H$16,'Inputs and Outputs'!$H$17)</f>
        <v>0</v>
      </c>
      <c r="AG11" s="3">
        <f>IF(AG7="Yes", 'Inputs and Outputs'!$H$16,'Inputs and Outputs'!$H$17)</f>
        <v>0</v>
      </c>
    </row>
    <row r="12" spans="1:33" x14ac:dyDescent="0.2">
      <c r="B12" s="3" t="s">
        <v>43</v>
      </c>
      <c r="C12" s="3">
        <f>IF(C7="Yes", 'Inputs and Outputs'!$D$22,'Inputs and Outputs'!$D$23)</f>
        <v>0</v>
      </c>
      <c r="D12" s="3">
        <f>IF(D7="Yes", 'Inputs and Outputs'!$D$22,'Inputs and Outputs'!$D$23)</f>
        <v>0</v>
      </c>
      <c r="E12" s="3">
        <f>IF(E7="Yes", 'Inputs and Outputs'!$D$22,'Inputs and Outputs'!$D$23)</f>
        <v>0</v>
      </c>
      <c r="F12" s="3">
        <f>IF(F7="Yes", 'Inputs and Outputs'!$D$22,'Inputs and Outputs'!$D$23)</f>
        <v>0</v>
      </c>
      <c r="G12" s="3">
        <f>IF(G7="Yes", 'Inputs and Outputs'!$D$22,'Inputs and Outputs'!$D$23)</f>
        <v>0</v>
      </c>
      <c r="H12" s="3">
        <f>IF(H7="Yes", 'Inputs and Outputs'!$D$22,'Inputs and Outputs'!$D$23)</f>
        <v>0</v>
      </c>
      <c r="I12" s="3">
        <f>IF(I7="Yes", 'Inputs and Outputs'!$D$22,'Inputs and Outputs'!$D$23)</f>
        <v>0</v>
      </c>
      <c r="J12" s="3">
        <f>IF(J7="Yes", 'Inputs and Outputs'!$D$22,'Inputs and Outputs'!$D$23)</f>
        <v>0</v>
      </c>
      <c r="K12" s="3">
        <f>IF(K7="Yes", 'Inputs and Outputs'!$D$22,'Inputs and Outputs'!$D$23)</f>
        <v>0</v>
      </c>
      <c r="L12" s="3">
        <f>IF(L7="Yes", 'Inputs and Outputs'!$D$22,'Inputs and Outputs'!$D$23)</f>
        <v>0</v>
      </c>
      <c r="M12" s="3">
        <f>IF(M7="Yes", 'Inputs and Outputs'!$D$22,'Inputs and Outputs'!$D$23)</f>
        <v>0</v>
      </c>
      <c r="N12" s="3">
        <f>IF(N7="Yes", 'Inputs and Outputs'!$D$22,'Inputs and Outputs'!$D$23)</f>
        <v>0</v>
      </c>
      <c r="O12" s="3">
        <f>IF(O7="Yes", 'Inputs and Outputs'!$D$22,'Inputs and Outputs'!$D$23)</f>
        <v>0</v>
      </c>
      <c r="P12" s="3">
        <f>IF(P7="Yes", 'Inputs and Outputs'!$D$22,'Inputs and Outputs'!$D$23)</f>
        <v>0</v>
      </c>
      <c r="Q12" s="3">
        <f>IF(Q7="Yes", 'Inputs and Outputs'!$D$22,'Inputs and Outputs'!$D$23)</f>
        <v>0</v>
      </c>
      <c r="R12" s="3">
        <f>IF(R7="Yes", 'Inputs and Outputs'!$D$22,'Inputs and Outputs'!$D$23)</f>
        <v>0</v>
      </c>
      <c r="S12" s="3">
        <f>IF(S7="Yes", 'Inputs and Outputs'!$D$22,'Inputs and Outputs'!$D$23)</f>
        <v>0</v>
      </c>
      <c r="T12" s="3">
        <f>IF(T7="Yes", 'Inputs and Outputs'!$D$22,'Inputs and Outputs'!$D$23)</f>
        <v>0</v>
      </c>
      <c r="U12" s="3">
        <f>IF(U7="Yes", 'Inputs and Outputs'!$D$22,'Inputs and Outputs'!$D$23)</f>
        <v>0</v>
      </c>
      <c r="V12" s="3">
        <f>IF(V7="Yes", 'Inputs and Outputs'!$D$22,'Inputs and Outputs'!$D$23)</f>
        <v>0</v>
      </c>
      <c r="W12" s="3">
        <f>IF(W7="Yes", 'Inputs and Outputs'!$D$22,'Inputs and Outputs'!$D$23)</f>
        <v>0</v>
      </c>
      <c r="X12" s="3">
        <f>IF(X7="Yes", 'Inputs and Outputs'!$D$22,'Inputs and Outputs'!$D$23)</f>
        <v>0</v>
      </c>
      <c r="Y12" s="3">
        <f>IF(Y7="Yes", 'Inputs and Outputs'!$D$22,'Inputs and Outputs'!$D$23)</f>
        <v>0</v>
      </c>
      <c r="Z12" s="3">
        <f>IF(Z7="Yes", 'Inputs and Outputs'!$D$22,'Inputs and Outputs'!$D$23)</f>
        <v>0</v>
      </c>
      <c r="AA12" s="3">
        <f>IF(AA7="Yes", 'Inputs and Outputs'!$D$22,'Inputs and Outputs'!$D$23)</f>
        <v>0</v>
      </c>
      <c r="AB12" s="3">
        <f>IF(AB7="Yes", 'Inputs and Outputs'!$D$22,'Inputs and Outputs'!$D$23)</f>
        <v>0</v>
      </c>
      <c r="AC12" s="3">
        <f>IF(AC7="Yes", 'Inputs and Outputs'!$D$22,'Inputs and Outputs'!$D$23)</f>
        <v>0</v>
      </c>
      <c r="AD12" s="3">
        <f>IF(AD7="Yes", 'Inputs and Outputs'!$D$22,'Inputs and Outputs'!$D$23)</f>
        <v>0</v>
      </c>
      <c r="AE12" s="3">
        <f>IF(AE7="Yes", 'Inputs and Outputs'!$D$22,'Inputs and Outputs'!$D$23)</f>
        <v>0</v>
      </c>
      <c r="AF12" s="3">
        <f>IF(AF7="Yes", 'Inputs and Outputs'!$D$22,'Inputs and Outputs'!$D$23)</f>
        <v>0</v>
      </c>
      <c r="AG12" s="3">
        <f>IF(AG7="Yes", 'Inputs and Outputs'!$D$22,'Inputs and Outputs'!$D$23)</f>
        <v>0</v>
      </c>
    </row>
    <row r="13" spans="1:33" x14ac:dyDescent="0.2">
      <c r="B13" s="3" t="s">
        <v>44</v>
      </c>
      <c r="C13" s="37">
        <f>((C8/'Inputs and Outputs'!$D$27)*'Inputs and Outputs'!$D$12)*(1+'Inputs and Outputs'!$D$28)^C5</f>
        <v>0</v>
      </c>
      <c r="D13" s="37">
        <f>((D8/'Inputs and Outputs'!$D$27)*'Inputs and Outputs'!$D$12)*(1+'Inputs and Outputs'!$D$28)^D5</f>
        <v>0</v>
      </c>
      <c r="E13" s="37">
        <f>((E8/'Inputs and Outputs'!$D$27)*'Inputs and Outputs'!$D$12)*(1+'Inputs and Outputs'!$D$28)^E5</f>
        <v>0</v>
      </c>
      <c r="F13" s="37">
        <f>((F8/'Inputs and Outputs'!$D$27)*'Inputs and Outputs'!$D$12)*(1+'Inputs and Outputs'!$D$28)^F5</f>
        <v>0</v>
      </c>
      <c r="G13" s="37">
        <f>((G8/'Inputs and Outputs'!$D$27)*'Inputs and Outputs'!$D$12)*(1+'Inputs and Outputs'!$D$28)^G5</f>
        <v>0</v>
      </c>
      <c r="H13" s="37">
        <f>((H8/'Inputs and Outputs'!$D$27)*'Inputs and Outputs'!$D$12)*(1+'Inputs and Outputs'!$D$28)^H5</f>
        <v>0</v>
      </c>
      <c r="I13" s="37">
        <f>((I8/'Inputs and Outputs'!$D$27)*'Inputs and Outputs'!$D$12)*(1+'Inputs and Outputs'!$D$28)^I5</f>
        <v>0</v>
      </c>
      <c r="J13" s="37">
        <f>((J8/'Inputs and Outputs'!$D$27)*'Inputs and Outputs'!$D$12)*(1+'Inputs and Outputs'!$D$28)^J5</f>
        <v>0</v>
      </c>
      <c r="K13" s="37">
        <f>((K8/'Inputs and Outputs'!$D$27)*'Inputs and Outputs'!$D$12)*(1+'Inputs and Outputs'!$D$28)^K5</f>
        <v>0</v>
      </c>
      <c r="L13" s="37">
        <f>((L8/'Inputs and Outputs'!$D$27)*'Inputs and Outputs'!$D$12)*(1+'Inputs and Outputs'!$D$28)^L5</f>
        <v>0</v>
      </c>
      <c r="M13" s="37">
        <f>((M8/'Inputs and Outputs'!$D$27)*'Inputs and Outputs'!$D$12)*(1+'Inputs and Outputs'!$D$28)^M5</f>
        <v>0</v>
      </c>
      <c r="N13" s="37">
        <f>((N8/'Inputs and Outputs'!$D$27)*'Inputs and Outputs'!$D$12)*(1+'Inputs and Outputs'!$D$28)^N5</f>
        <v>0</v>
      </c>
      <c r="O13" s="37">
        <f>((O8/'Inputs and Outputs'!$D$27)*'Inputs and Outputs'!$D$12)*(1+'Inputs and Outputs'!$D$28)^O5</f>
        <v>0</v>
      </c>
      <c r="P13" s="37">
        <f>((P8/'Inputs and Outputs'!$D$27)*'Inputs and Outputs'!$D$12)*(1+'Inputs and Outputs'!$D$28)^P5</f>
        <v>0</v>
      </c>
      <c r="Q13" s="37">
        <f>((Q8/'Inputs and Outputs'!$D$27)*'Inputs and Outputs'!$D$12)*(1+'Inputs and Outputs'!$D$28)^Q5</f>
        <v>0</v>
      </c>
      <c r="R13" s="37">
        <f>((R8/'Inputs and Outputs'!$D$27)*'Inputs and Outputs'!$D$12)*(1+'Inputs and Outputs'!$D$28)^R5</f>
        <v>0</v>
      </c>
      <c r="S13" s="37">
        <f>((S8/'Inputs and Outputs'!$D$27)*'Inputs and Outputs'!$D$12)*(1+'Inputs and Outputs'!$D$28)^S5</f>
        <v>0</v>
      </c>
      <c r="T13" s="37">
        <f>((T8/'Inputs and Outputs'!$D$27)*'Inputs and Outputs'!$D$12)*(1+'Inputs and Outputs'!$D$28)^T5</f>
        <v>0</v>
      </c>
      <c r="U13" s="37">
        <f>((U8/'Inputs and Outputs'!$D$27)*'Inputs and Outputs'!$D$12)*(1+'Inputs and Outputs'!$D$28)^U5</f>
        <v>0</v>
      </c>
      <c r="V13" s="37">
        <f>((V8/'Inputs and Outputs'!$D$27)*'Inputs and Outputs'!$D$12)*(1+'Inputs and Outputs'!$D$28)^V5</f>
        <v>0</v>
      </c>
      <c r="W13" s="37">
        <f>((W8/'Inputs and Outputs'!$D$27)*'Inputs and Outputs'!$D$12)*(1+'Inputs and Outputs'!$D$28)^W5</f>
        <v>0</v>
      </c>
      <c r="X13" s="37">
        <f>((X8/'Inputs and Outputs'!$D$27)*'Inputs and Outputs'!$D$12)*(1+'Inputs and Outputs'!$D$28)^X5</f>
        <v>0</v>
      </c>
      <c r="Y13" s="37">
        <f>((Y8/'Inputs and Outputs'!$D$27)*'Inputs and Outputs'!$D$12)*(1+'Inputs and Outputs'!$D$28)^Y5</f>
        <v>0</v>
      </c>
      <c r="Z13" s="37">
        <f>((Z8/'Inputs and Outputs'!$D$27)*'Inputs and Outputs'!$D$12)*(1+'Inputs and Outputs'!$D$28)^Z5</f>
        <v>0</v>
      </c>
      <c r="AA13" s="37">
        <f>((AA8/'Inputs and Outputs'!$D$27)*'Inputs and Outputs'!$D$12)*(1+'Inputs and Outputs'!$D$28)^AA5</f>
        <v>0</v>
      </c>
      <c r="AB13" s="37">
        <f>((AB8/'Inputs and Outputs'!$D$27)*'Inputs and Outputs'!$D$12)*(1+'Inputs and Outputs'!$D$28)^AB5</f>
        <v>0</v>
      </c>
      <c r="AC13" s="37">
        <f>((AC8/'Inputs and Outputs'!$D$27)*'Inputs and Outputs'!$D$12)*(1+'Inputs and Outputs'!$D$28)^AC5</f>
        <v>0</v>
      </c>
      <c r="AD13" s="37">
        <f>((AD8/'Inputs and Outputs'!$D$27)*'Inputs and Outputs'!$D$12)*(1+'Inputs and Outputs'!$D$28)^AD5</f>
        <v>0</v>
      </c>
      <c r="AE13" s="37">
        <f>((AE8/'Inputs and Outputs'!$D$27)*'Inputs and Outputs'!$D$12)*(1+'Inputs and Outputs'!$D$28)^AE5</f>
        <v>0</v>
      </c>
      <c r="AF13" s="37">
        <f>((AF8/'Inputs and Outputs'!$D$27)*'Inputs and Outputs'!$D$12)*(1+'Inputs and Outputs'!$D$28)^AF5</f>
        <v>0</v>
      </c>
      <c r="AG13" s="37">
        <f>((AG8/'Inputs and Outputs'!$D$27)*'Inputs and Outputs'!$D$12)*(1+'Inputs and Outputs'!$D$28)^AG5</f>
        <v>0</v>
      </c>
    </row>
    <row r="14" spans="1:33" x14ac:dyDescent="0.2">
      <c r="B14" s="3" t="s">
        <v>45</v>
      </c>
      <c r="C14" s="37">
        <f>((C9/'Inputs and Outputs'!$D$27)*'Inputs and Outputs'!$H$12)*(1+'Inputs and Outputs'!$D$28)^C5</f>
        <v>0</v>
      </c>
      <c r="D14" s="37">
        <f>((D9/'Inputs and Outputs'!$D$27)*'Inputs and Outputs'!$H$12)*(1+'Inputs and Outputs'!$D$28)^D5</f>
        <v>0</v>
      </c>
      <c r="E14" s="37">
        <f>((E9/'Inputs and Outputs'!$D$27)*'Inputs and Outputs'!$H$12)*(1+'Inputs and Outputs'!$D$28)^E5</f>
        <v>0</v>
      </c>
      <c r="F14" s="37">
        <f>((F9/'Inputs and Outputs'!$D$27)*'Inputs and Outputs'!$H$12)*(1+'Inputs and Outputs'!$D$28)^F5</f>
        <v>0</v>
      </c>
      <c r="G14" s="37">
        <f>((G9/'Inputs and Outputs'!$D$27)*'Inputs and Outputs'!$H$12)*(1+'Inputs and Outputs'!$D$28)^G5</f>
        <v>0</v>
      </c>
      <c r="H14" s="37">
        <f>((H9/'Inputs and Outputs'!$D$27)*'Inputs and Outputs'!$H$12)*(1+'Inputs and Outputs'!$D$28)^H5</f>
        <v>0</v>
      </c>
      <c r="I14" s="37">
        <f>((I9/'Inputs and Outputs'!$D$27)*'Inputs and Outputs'!$H$12)*(1+'Inputs and Outputs'!$D$28)^I5</f>
        <v>0</v>
      </c>
      <c r="J14" s="37">
        <f>((J9/'Inputs and Outputs'!$D$27)*'Inputs and Outputs'!$H$12)*(1+'Inputs and Outputs'!$D$28)^J5</f>
        <v>0</v>
      </c>
      <c r="K14" s="37">
        <f>((K9/'Inputs and Outputs'!$D$27)*'Inputs and Outputs'!$H$12)*(1+'Inputs and Outputs'!$D$28)^K5</f>
        <v>0</v>
      </c>
      <c r="L14" s="37">
        <f>((L9/'Inputs and Outputs'!$D$27)*'Inputs and Outputs'!$H$12)*(1+'Inputs and Outputs'!$D$28)^L5</f>
        <v>0</v>
      </c>
      <c r="M14" s="37">
        <f>((M9/'Inputs and Outputs'!$D$27)*'Inputs and Outputs'!$H$12)*(1+'Inputs and Outputs'!$D$28)^M5</f>
        <v>0</v>
      </c>
      <c r="N14" s="37">
        <f>((N9/'Inputs and Outputs'!$D$27)*'Inputs and Outputs'!$H$12)*(1+'Inputs and Outputs'!$D$28)^N5</f>
        <v>0</v>
      </c>
      <c r="O14" s="37">
        <f>((O9/'Inputs and Outputs'!$D$27)*'Inputs and Outputs'!$H$12)*(1+'Inputs and Outputs'!$D$28)^O5</f>
        <v>0</v>
      </c>
      <c r="P14" s="37">
        <f>((P9/'Inputs and Outputs'!$D$27)*'Inputs and Outputs'!$H$12)*(1+'Inputs and Outputs'!$D$28)^P5</f>
        <v>0</v>
      </c>
      <c r="Q14" s="37">
        <f>((Q9/'Inputs and Outputs'!$D$27)*'Inputs and Outputs'!$H$12)*(1+'Inputs and Outputs'!$D$28)^Q5</f>
        <v>0</v>
      </c>
      <c r="R14" s="37">
        <f>((R9/'Inputs and Outputs'!$D$27)*'Inputs and Outputs'!$H$12)*(1+'Inputs and Outputs'!$D$28)^R5</f>
        <v>0</v>
      </c>
      <c r="S14" s="37">
        <f>((S9/'Inputs and Outputs'!$D$27)*'Inputs and Outputs'!$H$12)*(1+'Inputs and Outputs'!$D$28)^S5</f>
        <v>0</v>
      </c>
      <c r="T14" s="37">
        <f>((T9/'Inputs and Outputs'!$D$27)*'Inputs and Outputs'!$H$12)*(1+'Inputs and Outputs'!$D$28)^T5</f>
        <v>0</v>
      </c>
      <c r="U14" s="37">
        <f>((U9/'Inputs and Outputs'!$D$27)*'Inputs and Outputs'!$H$12)*(1+'Inputs and Outputs'!$D$28)^U5</f>
        <v>0</v>
      </c>
      <c r="V14" s="37">
        <f>((V9/'Inputs and Outputs'!$D$27)*'Inputs and Outputs'!$H$12)*(1+'Inputs and Outputs'!$D$28)^V5</f>
        <v>0</v>
      </c>
      <c r="W14" s="37">
        <f>((W9/'Inputs and Outputs'!$D$27)*'Inputs and Outputs'!$H$12)*(1+'Inputs and Outputs'!$D$28)^W5</f>
        <v>0</v>
      </c>
      <c r="X14" s="37">
        <f>((X9/'Inputs and Outputs'!$D$27)*'Inputs and Outputs'!$H$12)*(1+'Inputs and Outputs'!$D$28)^X5</f>
        <v>0</v>
      </c>
      <c r="Y14" s="37">
        <f>((Y9/'Inputs and Outputs'!$D$27)*'Inputs and Outputs'!$H$12)*(1+'Inputs and Outputs'!$D$28)^Y5</f>
        <v>0</v>
      </c>
      <c r="Z14" s="37">
        <f>((Z9/'Inputs and Outputs'!$D$27)*'Inputs and Outputs'!$H$12)*(1+'Inputs and Outputs'!$D$28)^Z5</f>
        <v>0</v>
      </c>
      <c r="AA14" s="37">
        <f>((AA9/'Inputs and Outputs'!$D$27)*'Inputs and Outputs'!$H$12)*(1+'Inputs and Outputs'!$D$28)^AA5</f>
        <v>0</v>
      </c>
      <c r="AB14" s="37">
        <f>((AB9/'Inputs and Outputs'!$D$27)*'Inputs and Outputs'!$H$12)*(1+'Inputs and Outputs'!$D$28)^AB5</f>
        <v>0</v>
      </c>
      <c r="AC14" s="37">
        <f>((AC9/'Inputs and Outputs'!$D$27)*'Inputs and Outputs'!$H$12)*(1+'Inputs and Outputs'!$D$28)^AC5</f>
        <v>0</v>
      </c>
      <c r="AD14" s="37">
        <f>((AD9/'Inputs and Outputs'!$D$27)*'Inputs and Outputs'!$H$12)*(1+'Inputs and Outputs'!$D$28)^AD5</f>
        <v>0</v>
      </c>
      <c r="AE14" s="37">
        <f>((AE9/'Inputs and Outputs'!$D$27)*'Inputs and Outputs'!$H$12)*(1+'Inputs and Outputs'!$D$28)^AE5</f>
        <v>0</v>
      </c>
      <c r="AF14" s="37">
        <f>((AF9/'Inputs and Outputs'!$D$27)*'Inputs and Outputs'!$H$12)*(1+'Inputs and Outputs'!$D$28)^AF5</f>
        <v>0</v>
      </c>
      <c r="AG14" s="37">
        <f>((AG9/'Inputs and Outputs'!$D$27)*'Inputs and Outputs'!$H$12)*(1+'Inputs and Outputs'!$D$28)^AG5</f>
        <v>0</v>
      </c>
    </row>
    <row r="15" spans="1:33" x14ac:dyDescent="0.2">
      <c r="B15" s="3" t="s">
        <v>46</v>
      </c>
      <c r="C15" s="37">
        <f>((C10/'Inputs and Outputs'!$D$27)*'Inputs and Outputs'!$D$19)*(1+'Inputs and Outputs'!$D$28)^C5</f>
        <v>0</v>
      </c>
      <c r="D15" s="37">
        <f>((D10/'Inputs and Outputs'!$D$27)*'Inputs and Outputs'!$D$19)*(1+'Inputs and Outputs'!$D$28)^D5</f>
        <v>0</v>
      </c>
      <c r="E15" s="37">
        <f>((E10/'Inputs and Outputs'!$D$27)*'Inputs and Outputs'!$D$19)*(1+'Inputs and Outputs'!$D$28)^E5</f>
        <v>0</v>
      </c>
      <c r="F15" s="37">
        <f>((F10/'Inputs and Outputs'!$D$27)*'Inputs and Outputs'!$D$19)*(1+'Inputs and Outputs'!$D$28)^F5</f>
        <v>0</v>
      </c>
      <c r="G15" s="37">
        <f>((G10/'Inputs and Outputs'!$D$27)*'Inputs and Outputs'!$D$19)*(1+'Inputs and Outputs'!$D$28)^G5</f>
        <v>0</v>
      </c>
      <c r="H15" s="37">
        <f>((H10/'Inputs and Outputs'!$D$27)*'Inputs and Outputs'!$D$19)*(1+'Inputs and Outputs'!$D$28)^H5</f>
        <v>0</v>
      </c>
      <c r="I15" s="37">
        <f>((I10/'Inputs and Outputs'!$D$27)*'Inputs and Outputs'!$D$19)*(1+'Inputs and Outputs'!$D$28)^I5</f>
        <v>0</v>
      </c>
      <c r="J15" s="37">
        <f>((J10/'Inputs and Outputs'!$D$27)*'Inputs and Outputs'!$D$19)*(1+'Inputs and Outputs'!$D$28)^J5</f>
        <v>0</v>
      </c>
      <c r="K15" s="37">
        <f>((K10/'Inputs and Outputs'!$D$27)*'Inputs and Outputs'!$D$19)*(1+'Inputs and Outputs'!$D$28)^K5</f>
        <v>0</v>
      </c>
      <c r="L15" s="37">
        <f>((L10/'Inputs and Outputs'!$D$27)*'Inputs and Outputs'!$D$19)*(1+'Inputs and Outputs'!$D$28)^L5</f>
        <v>0</v>
      </c>
      <c r="M15" s="37">
        <f>((M10/'Inputs and Outputs'!$D$27)*'Inputs and Outputs'!$D$19)*(1+'Inputs and Outputs'!$D$28)^M5</f>
        <v>0</v>
      </c>
      <c r="N15" s="37">
        <f>((N10/'Inputs and Outputs'!$D$27)*'Inputs and Outputs'!$D$19)*(1+'Inputs and Outputs'!$D$28)^N5</f>
        <v>0</v>
      </c>
      <c r="O15" s="37">
        <f>((O10/'Inputs and Outputs'!$D$27)*'Inputs and Outputs'!$D$19)*(1+'Inputs and Outputs'!$D$28)^O5</f>
        <v>0</v>
      </c>
      <c r="P15" s="37">
        <f>((P10/'Inputs and Outputs'!$D$27)*'Inputs and Outputs'!$D$19)*(1+'Inputs and Outputs'!$D$28)^P5</f>
        <v>0</v>
      </c>
      <c r="Q15" s="37">
        <f>((Q10/'Inputs and Outputs'!$D$27)*'Inputs and Outputs'!$D$19)*(1+'Inputs and Outputs'!$D$28)^Q5</f>
        <v>0</v>
      </c>
      <c r="R15" s="37">
        <f>((R10/'Inputs and Outputs'!$D$27)*'Inputs and Outputs'!$D$19)*(1+'Inputs and Outputs'!$D$28)^R5</f>
        <v>0</v>
      </c>
      <c r="S15" s="37">
        <f>((S10/'Inputs and Outputs'!$D$27)*'Inputs and Outputs'!$D$19)*(1+'Inputs and Outputs'!$D$28)^S5</f>
        <v>0</v>
      </c>
      <c r="T15" s="37">
        <f>((T10/'Inputs and Outputs'!$D$27)*'Inputs and Outputs'!$D$19)*(1+'Inputs and Outputs'!$D$28)^T5</f>
        <v>0</v>
      </c>
      <c r="U15" s="37">
        <f>((U10/'Inputs and Outputs'!$D$27)*'Inputs and Outputs'!$D$19)*(1+'Inputs and Outputs'!$D$28)^U5</f>
        <v>0</v>
      </c>
      <c r="V15" s="37">
        <f>((V10/'Inputs and Outputs'!$D$27)*'Inputs and Outputs'!$D$19)*(1+'Inputs and Outputs'!$D$28)^V5</f>
        <v>0</v>
      </c>
      <c r="W15" s="37">
        <f>((W10/'Inputs and Outputs'!$D$27)*'Inputs and Outputs'!$D$19)*(1+'Inputs and Outputs'!$D$28)^W5</f>
        <v>0</v>
      </c>
      <c r="X15" s="37">
        <f>((X10/'Inputs and Outputs'!$D$27)*'Inputs and Outputs'!$D$19)*(1+'Inputs and Outputs'!$D$28)^X5</f>
        <v>0</v>
      </c>
      <c r="Y15" s="37">
        <f>((Y10/'Inputs and Outputs'!$D$27)*'Inputs and Outputs'!$D$19)*(1+'Inputs and Outputs'!$D$28)^Y5</f>
        <v>0</v>
      </c>
      <c r="Z15" s="37">
        <f>((Z10/'Inputs and Outputs'!$D$27)*'Inputs and Outputs'!$D$19)*(1+'Inputs and Outputs'!$D$28)^Z5</f>
        <v>0</v>
      </c>
      <c r="AA15" s="37">
        <f>((AA10/'Inputs and Outputs'!$D$27)*'Inputs and Outputs'!$D$19)*(1+'Inputs and Outputs'!$D$28)^AA5</f>
        <v>0</v>
      </c>
      <c r="AB15" s="37">
        <f>((AB10/'Inputs and Outputs'!$D$27)*'Inputs and Outputs'!$D$19)*(1+'Inputs and Outputs'!$D$28)^AB5</f>
        <v>0</v>
      </c>
      <c r="AC15" s="37">
        <f>((AC10/'Inputs and Outputs'!$D$27)*'Inputs and Outputs'!$D$19)*(1+'Inputs and Outputs'!$D$28)^AC5</f>
        <v>0</v>
      </c>
      <c r="AD15" s="37">
        <f>((AD10/'Inputs and Outputs'!$D$27)*'Inputs and Outputs'!$D$19)*(1+'Inputs and Outputs'!$D$28)^AD5</f>
        <v>0</v>
      </c>
      <c r="AE15" s="37">
        <f>((AE10/'Inputs and Outputs'!$D$27)*'Inputs and Outputs'!$D$19)*(1+'Inputs and Outputs'!$D$28)^AE5</f>
        <v>0</v>
      </c>
      <c r="AF15" s="37">
        <f>((AF10/'Inputs and Outputs'!$D$27)*'Inputs and Outputs'!$D$19)*(1+'Inputs and Outputs'!$D$28)^AF5</f>
        <v>0</v>
      </c>
      <c r="AG15" s="37">
        <f>((AG10/'Inputs and Outputs'!$D$27)*'Inputs and Outputs'!$D$19)*(1+'Inputs and Outputs'!$D$28)^AG5</f>
        <v>0</v>
      </c>
    </row>
    <row r="16" spans="1:33" x14ac:dyDescent="0.2">
      <c r="B16" s="3" t="s">
        <v>47</v>
      </c>
      <c r="C16" s="37">
        <f>((C11/'Inputs and Outputs'!$D$27)*'Inputs and Outputs'!$H$19)*(1+'Inputs and Outputs'!$D$28)^C5</f>
        <v>0</v>
      </c>
      <c r="D16" s="37">
        <f>((D11/'Inputs and Outputs'!$D$27)*'Inputs and Outputs'!$H$19)*(1+'Inputs and Outputs'!$D$28)^D5</f>
        <v>0</v>
      </c>
      <c r="E16" s="37">
        <f>((E11/'Inputs and Outputs'!$D$27)*'Inputs and Outputs'!$H$19)*(1+'Inputs and Outputs'!$D$28)^E5</f>
        <v>0</v>
      </c>
      <c r="F16" s="37">
        <f>((F11/'Inputs and Outputs'!$D$27)*'Inputs and Outputs'!$H$19)*(1+'Inputs and Outputs'!$D$28)^F5</f>
        <v>0</v>
      </c>
      <c r="G16" s="37">
        <f>((G11/'Inputs and Outputs'!$D$27)*'Inputs and Outputs'!$H$19)*(1+'Inputs and Outputs'!$D$28)^G5</f>
        <v>0</v>
      </c>
      <c r="H16" s="37">
        <f>((H11/'Inputs and Outputs'!$D$27)*'Inputs and Outputs'!$H$19)*(1+'Inputs and Outputs'!$D$28)^H5</f>
        <v>0</v>
      </c>
      <c r="I16" s="37">
        <f>((I11/'Inputs and Outputs'!$D$27)*'Inputs and Outputs'!$H$19)*(1+'Inputs and Outputs'!$D$28)^I5</f>
        <v>0</v>
      </c>
      <c r="J16" s="37">
        <f>((J11/'Inputs and Outputs'!$D$27)*'Inputs and Outputs'!$H$19)*(1+'Inputs and Outputs'!$D$28)^J5</f>
        <v>0</v>
      </c>
      <c r="K16" s="37">
        <f>((K11/'Inputs and Outputs'!$D$27)*'Inputs and Outputs'!$H$19)*(1+'Inputs and Outputs'!$D$28)^K5</f>
        <v>0</v>
      </c>
      <c r="L16" s="37">
        <f>((L11/'Inputs and Outputs'!$D$27)*'Inputs and Outputs'!$H$19)*(1+'Inputs and Outputs'!$D$28)^L5</f>
        <v>0</v>
      </c>
      <c r="M16" s="37">
        <f>((M11/'Inputs and Outputs'!$D$27)*'Inputs and Outputs'!$H$19)*(1+'Inputs and Outputs'!$D$28)^M5</f>
        <v>0</v>
      </c>
      <c r="N16" s="37">
        <f>((N11/'Inputs and Outputs'!$D$27)*'Inputs and Outputs'!$H$19)*(1+'Inputs and Outputs'!$D$28)^N5</f>
        <v>0</v>
      </c>
      <c r="O16" s="37">
        <f>((O11/'Inputs and Outputs'!$D$27)*'Inputs and Outputs'!$H$19)*(1+'Inputs and Outputs'!$D$28)^O5</f>
        <v>0</v>
      </c>
      <c r="P16" s="37">
        <f>((P11/'Inputs and Outputs'!$D$27)*'Inputs and Outputs'!$H$19)*(1+'Inputs and Outputs'!$D$28)^P5</f>
        <v>0</v>
      </c>
      <c r="Q16" s="37">
        <f>((Q11/'Inputs and Outputs'!$D$27)*'Inputs and Outputs'!$H$19)*(1+'Inputs and Outputs'!$D$28)^Q5</f>
        <v>0</v>
      </c>
      <c r="R16" s="37">
        <f>((R11/'Inputs and Outputs'!$D$27)*'Inputs and Outputs'!$H$19)*(1+'Inputs and Outputs'!$D$28)^R5</f>
        <v>0</v>
      </c>
      <c r="S16" s="37">
        <f>((S11/'Inputs and Outputs'!$D$27)*'Inputs and Outputs'!$H$19)*(1+'Inputs and Outputs'!$D$28)^S5</f>
        <v>0</v>
      </c>
      <c r="T16" s="37">
        <f>((T11/'Inputs and Outputs'!$D$27)*'Inputs and Outputs'!$H$19)*(1+'Inputs and Outputs'!$D$28)^T5</f>
        <v>0</v>
      </c>
      <c r="U16" s="37">
        <f>((U11/'Inputs and Outputs'!$D$27)*'Inputs and Outputs'!$H$19)*(1+'Inputs and Outputs'!$D$28)^U5</f>
        <v>0</v>
      </c>
      <c r="V16" s="37">
        <f>((V11/'Inputs and Outputs'!$D$27)*'Inputs and Outputs'!$H$19)*(1+'Inputs and Outputs'!$D$28)^V5</f>
        <v>0</v>
      </c>
      <c r="W16" s="37">
        <f>((W11/'Inputs and Outputs'!$D$27)*'Inputs and Outputs'!$H$19)*(1+'Inputs and Outputs'!$D$28)^W5</f>
        <v>0</v>
      </c>
      <c r="X16" s="37">
        <f>((X11/'Inputs and Outputs'!$D$27)*'Inputs and Outputs'!$H$19)*(1+'Inputs and Outputs'!$D$28)^X5</f>
        <v>0</v>
      </c>
      <c r="Y16" s="37">
        <f>((Y11/'Inputs and Outputs'!$D$27)*'Inputs and Outputs'!$H$19)*(1+'Inputs and Outputs'!$D$28)^Y5</f>
        <v>0</v>
      </c>
      <c r="Z16" s="37">
        <f>((Z11/'Inputs and Outputs'!$D$27)*'Inputs and Outputs'!$H$19)*(1+'Inputs and Outputs'!$D$28)^Z5</f>
        <v>0</v>
      </c>
      <c r="AA16" s="37">
        <f>((AA11/'Inputs and Outputs'!$D$27)*'Inputs and Outputs'!$H$19)*(1+'Inputs and Outputs'!$D$28)^AA5</f>
        <v>0</v>
      </c>
      <c r="AB16" s="37">
        <f>((AB11/'Inputs and Outputs'!$D$27)*'Inputs and Outputs'!$H$19)*(1+'Inputs and Outputs'!$D$28)^AB5</f>
        <v>0</v>
      </c>
      <c r="AC16" s="37">
        <f>((AC11/'Inputs and Outputs'!$D$27)*'Inputs and Outputs'!$H$19)*(1+'Inputs and Outputs'!$D$28)^AC5</f>
        <v>0</v>
      </c>
      <c r="AD16" s="37">
        <f>((AD11/'Inputs and Outputs'!$D$27)*'Inputs and Outputs'!$H$19)*(1+'Inputs and Outputs'!$D$28)^AD5</f>
        <v>0</v>
      </c>
      <c r="AE16" s="37">
        <f>((AE11/'Inputs and Outputs'!$D$27)*'Inputs and Outputs'!$H$19)*(1+'Inputs and Outputs'!$D$28)^AE5</f>
        <v>0</v>
      </c>
      <c r="AF16" s="37">
        <f>((AF11/'Inputs and Outputs'!$D$27)*'Inputs and Outputs'!$H$19)*(1+'Inputs and Outputs'!$D$28)^AF5</f>
        <v>0</v>
      </c>
      <c r="AG16" s="37">
        <f>((AG11/'Inputs and Outputs'!$D$27)*'Inputs and Outputs'!$H$19)*(1+'Inputs and Outputs'!$D$28)^AG5</f>
        <v>0</v>
      </c>
    </row>
    <row r="17" spans="1:33" x14ac:dyDescent="0.2">
      <c r="B17" s="3" t="s">
        <v>48</v>
      </c>
      <c r="C17" s="37">
        <f>(C12*'Inputs and Outputs'!$D$24)*((1+'Inputs and Outputs'!$D$28)^'Financial Model'!C5)</f>
        <v>0</v>
      </c>
      <c r="D17" s="37">
        <f>(D12*'Inputs and Outputs'!$D$24)*((1+'Inputs and Outputs'!$D$28)^'Financial Model'!D5)</f>
        <v>0</v>
      </c>
      <c r="E17" s="37">
        <f>(E12*'Inputs and Outputs'!$D$24)*((1+'Inputs and Outputs'!$D$28)^'Financial Model'!E5)</f>
        <v>0</v>
      </c>
      <c r="F17" s="37">
        <f>(F12*'Inputs and Outputs'!$D$24)*((1+'Inputs and Outputs'!$D$28)^'Financial Model'!F5)</f>
        <v>0</v>
      </c>
      <c r="G17" s="37">
        <f>(G12*'Inputs and Outputs'!$D$24)*((1+'Inputs and Outputs'!$D$28)^'Financial Model'!G5)</f>
        <v>0</v>
      </c>
      <c r="H17" s="37">
        <f>(H12*'Inputs and Outputs'!$D$24)*((1+'Inputs and Outputs'!$D$28)^'Financial Model'!H5)</f>
        <v>0</v>
      </c>
      <c r="I17" s="37">
        <f>(I12*'Inputs and Outputs'!$D$24)*((1+'Inputs and Outputs'!$D$28)^'Financial Model'!I5)</f>
        <v>0</v>
      </c>
      <c r="J17" s="37">
        <f>(J12*'Inputs and Outputs'!$D$24)*((1+'Inputs and Outputs'!$D$28)^'Financial Model'!J5)</f>
        <v>0</v>
      </c>
      <c r="K17" s="37">
        <f>(K12*'Inputs and Outputs'!$D$24)*((1+'Inputs and Outputs'!$D$28)^'Financial Model'!K5)</f>
        <v>0</v>
      </c>
      <c r="L17" s="37">
        <f>(L12*'Inputs and Outputs'!$D$24)*((1+'Inputs and Outputs'!$D$28)^'Financial Model'!L5)</f>
        <v>0</v>
      </c>
      <c r="M17" s="37">
        <f>(M12*'Inputs and Outputs'!$D$24)*((1+'Inputs and Outputs'!$D$28)^'Financial Model'!M5)</f>
        <v>0</v>
      </c>
      <c r="N17" s="37">
        <f>(N12*'Inputs and Outputs'!$D$24)*((1+'Inputs and Outputs'!$D$28)^'Financial Model'!N5)</f>
        <v>0</v>
      </c>
      <c r="O17" s="37">
        <f>(O12*'Inputs and Outputs'!$D$24)*((1+'Inputs and Outputs'!$D$28)^'Financial Model'!O5)</f>
        <v>0</v>
      </c>
      <c r="P17" s="37">
        <f>(P12*'Inputs and Outputs'!$D$24)*((1+'Inputs and Outputs'!$D$28)^'Financial Model'!P5)</f>
        <v>0</v>
      </c>
      <c r="Q17" s="37">
        <f>(Q12*'Inputs and Outputs'!$D$24)*((1+'Inputs and Outputs'!$D$28)^'Financial Model'!Q5)</f>
        <v>0</v>
      </c>
      <c r="R17" s="37">
        <f>(R12*'Inputs and Outputs'!$D$24)*((1+'Inputs and Outputs'!$D$28)^'Financial Model'!R5)</f>
        <v>0</v>
      </c>
      <c r="S17" s="37">
        <f>(S12*'Inputs and Outputs'!$D$24)*((1+'Inputs and Outputs'!$D$28)^'Financial Model'!S5)</f>
        <v>0</v>
      </c>
      <c r="T17" s="37">
        <f>(T12*'Inputs and Outputs'!$D$24)*((1+'Inputs and Outputs'!$D$28)^'Financial Model'!T5)</f>
        <v>0</v>
      </c>
      <c r="U17" s="37">
        <f>(U12*'Inputs and Outputs'!$D$24)*((1+'Inputs and Outputs'!$D$28)^'Financial Model'!U5)</f>
        <v>0</v>
      </c>
      <c r="V17" s="37">
        <f>(V12*'Inputs and Outputs'!$D$24)*((1+'Inputs and Outputs'!$D$28)^'Financial Model'!V5)</f>
        <v>0</v>
      </c>
      <c r="W17" s="37">
        <f>(W12*'Inputs and Outputs'!$D$24)*((1+'Inputs and Outputs'!$D$28)^'Financial Model'!W5)</f>
        <v>0</v>
      </c>
      <c r="X17" s="37">
        <f>(X12*'Inputs and Outputs'!$D$24)*((1+'Inputs and Outputs'!$D$28)^'Financial Model'!X5)</f>
        <v>0</v>
      </c>
      <c r="Y17" s="37">
        <f>(Y12*'Inputs and Outputs'!$D$24)*((1+'Inputs and Outputs'!$D$28)^'Financial Model'!Y5)</f>
        <v>0</v>
      </c>
      <c r="Z17" s="37">
        <f>(Z12*'Inputs and Outputs'!$D$24)*((1+'Inputs and Outputs'!$D$28)^'Financial Model'!Z5)</f>
        <v>0</v>
      </c>
      <c r="AA17" s="37">
        <f>(AA12*'Inputs and Outputs'!$D$24)*((1+'Inputs and Outputs'!$D$28)^'Financial Model'!AA5)</f>
        <v>0</v>
      </c>
      <c r="AB17" s="37">
        <f>(AB12*'Inputs and Outputs'!$D$24)*((1+'Inputs and Outputs'!$D$28)^'Financial Model'!AB5)</f>
        <v>0</v>
      </c>
      <c r="AC17" s="37">
        <f>(AC12*'Inputs and Outputs'!$D$24)*((1+'Inputs and Outputs'!$D$28)^'Financial Model'!AC5)</f>
        <v>0</v>
      </c>
      <c r="AD17" s="37">
        <f>(AD12*'Inputs and Outputs'!$D$24)*((1+'Inputs and Outputs'!$D$28)^'Financial Model'!AD5)</f>
        <v>0</v>
      </c>
      <c r="AE17" s="37">
        <f>(AE12*'Inputs and Outputs'!$D$24)*((1+'Inputs and Outputs'!$D$28)^'Financial Model'!AE5)</f>
        <v>0</v>
      </c>
      <c r="AF17" s="37">
        <f>(AF12*'Inputs and Outputs'!$D$24)*((1+'Inputs and Outputs'!$D$28)^'Financial Model'!AF5)</f>
        <v>0</v>
      </c>
      <c r="AG17" s="37">
        <f>(AG12*'Inputs and Outputs'!$D$24)*((1+'Inputs and Outputs'!$D$28)^'Financial Model'!AG5)</f>
        <v>0</v>
      </c>
    </row>
    <row r="18" spans="1:33" x14ac:dyDescent="0.2">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row>
    <row r="19" spans="1:33" x14ac:dyDescent="0.2">
      <c r="B19" s="3" t="s">
        <v>49</v>
      </c>
      <c r="C19" s="38">
        <f>SUM(C13:C17)</f>
        <v>0</v>
      </c>
      <c r="D19" s="38">
        <f t="shared" ref="D19:AG19" si="0">SUM(D13:D17)</f>
        <v>0</v>
      </c>
      <c r="E19" s="38">
        <f t="shared" si="0"/>
        <v>0</v>
      </c>
      <c r="F19" s="38">
        <f t="shared" si="0"/>
        <v>0</v>
      </c>
      <c r="G19" s="38">
        <f t="shared" si="0"/>
        <v>0</v>
      </c>
      <c r="H19" s="38">
        <f t="shared" si="0"/>
        <v>0</v>
      </c>
      <c r="I19" s="38">
        <f t="shared" si="0"/>
        <v>0</v>
      </c>
      <c r="J19" s="38">
        <f t="shared" si="0"/>
        <v>0</v>
      </c>
      <c r="K19" s="38">
        <f t="shared" si="0"/>
        <v>0</v>
      </c>
      <c r="L19" s="38">
        <f t="shared" si="0"/>
        <v>0</v>
      </c>
      <c r="M19" s="38">
        <f t="shared" si="0"/>
        <v>0</v>
      </c>
      <c r="N19" s="38">
        <f t="shared" si="0"/>
        <v>0</v>
      </c>
      <c r="O19" s="38">
        <f t="shared" si="0"/>
        <v>0</v>
      </c>
      <c r="P19" s="38">
        <f t="shared" si="0"/>
        <v>0</v>
      </c>
      <c r="Q19" s="38">
        <f t="shared" si="0"/>
        <v>0</v>
      </c>
      <c r="R19" s="38">
        <f t="shared" si="0"/>
        <v>0</v>
      </c>
      <c r="S19" s="38">
        <f t="shared" si="0"/>
        <v>0</v>
      </c>
      <c r="T19" s="38">
        <f t="shared" si="0"/>
        <v>0</v>
      </c>
      <c r="U19" s="38">
        <f t="shared" si="0"/>
        <v>0</v>
      </c>
      <c r="V19" s="38">
        <f t="shared" si="0"/>
        <v>0</v>
      </c>
      <c r="W19" s="38">
        <f t="shared" si="0"/>
        <v>0</v>
      </c>
      <c r="X19" s="38">
        <f t="shared" si="0"/>
        <v>0</v>
      </c>
      <c r="Y19" s="38">
        <f t="shared" si="0"/>
        <v>0</v>
      </c>
      <c r="Z19" s="38">
        <f t="shared" si="0"/>
        <v>0</v>
      </c>
      <c r="AA19" s="38">
        <f t="shared" si="0"/>
        <v>0</v>
      </c>
      <c r="AB19" s="38">
        <f t="shared" si="0"/>
        <v>0</v>
      </c>
      <c r="AC19" s="38">
        <f t="shared" si="0"/>
        <v>0</v>
      </c>
      <c r="AD19" s="38">
        <f t="shared" si="0"/>
        <v>0</v>
      </c>
      <c r="AE19" s="38">
        <f t="shared" si="0"/>
        <v>0</v>
      </c>
      <c r="AF19" s="38">
        <f t="shared" si="0"/>
        <v>0</v>
      </c>
      <c r="AG19" s="38">
        <f t="shared" si="0"/>
        <v>0</v>
      </c>
    </row>
    <row r="20" spans="1:33" x14ac:dyDescent="0.2">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row>
    <row r="21" spans="1:33" x14ac:dyDescent="0.2">
      <c r="A21" s="3" t="s">
        <v>50</v>
      </c>
    </row>
    <row r="22" spans="1:33" x14ac:dyDescent="0.2">
      <c r="B22" s="3" t="s">
        <v>51</v>
      </c>
      <c r="C22" s="15">
        <f>SUM(C13:AG17)*'Inputs and Outputs'!D34</f>
        <v>0</v>
      </c>
    </row>
  </sheetData>
  <sheetProtection algorithmName="SHA-512" hashValue="es2Y5QmBDRvG1JJ9F1KXN7OcnPIB1EpkByHOgJ1oTftHqaXBjVGYYQtVzNvLFX3QZwkPmQ74gBf00mqz280MyA==" saltValue="TIuWjvUM/bzjRpXgRawz/A==" spinCount="100000" sheet="1" objects="1" scenarios="1"/>
  <conditionalFormatting sqref="C7:AG7">
    <cfRule type="containsText" dxfId="0" priority="1" operator="containsText" text="Yes">
      <formula>NOT(ISERROR(SEARCH("Yes",C7)))</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0E491-A68C-4723-A33B-BC1F9FABD731}">
  <dimension ref="A1:C11"/>
  <sheetViews>
    <sheetView workbookViewId="0">
      <selection activeCell="C3" sqref="C3"/>
    </sheetView>
  </sheetViews>
  <sheetFormatPr defaultRowHeight="12.75" x14ac:dyDescent="0.2"/>
  <sheetData>
    <row r="1" spans="1:3" x14ac:dyDescent="0.2">
      <c r="A1" s="2" t="s">
        <v>52</v>
      </c>
      <c r="B1" s="2"/>
    </row>
    <row r="3" spans="1:3" x14ac:dyDescent="0.2">
      <c r="A3" s="1" t="s">
        <v>53</v>
      </c>
      <c r="C3" s="1" t="s">
        <v>54</v>
      </c>
    </row>
    <row r="4" spans="1:3" x14ac:dyDescent="0.2">
      <c r="A4" t="s">
        <v>6</v>
      </c>
      <c r="C4" t="s">
        <v>27</v>
      </c>
    </row>
    <row r="5" spans="1:3" x14ac:dyDescent="0.2">
      <c r="A5" t="s">
        <v>7</v>
      </c>
      <c r="C5" t="s">
        <v>26</v>
      </c>
    </row>
    <row r="6" spans="1:3" x14ac:dyDescent="0.2">
      <c r="A6" t="s">
        <v>55</v>
      </c>
    </row>
    <row r="7" spans="1:3" x14ac:dyDescent="0.2">
      <c r="A7" t="s">
        <v>13</v>
      </c>
    </row>
    <row r="8" spans="1:3" x14ac:dyDescent="0.2">
      <c r="A8" t="s">
        <v>56</v>
      </c>
    </row>
    <row r="9" spans="1:3" x14ac:dyDescent="0.2">
      <c r="A9" t="s">
        <v>57</v>
      </c>
    </row>
    <row r="10" spans="1:3" x14ac:dyDescent="0.2">
      <c r="A10" t="s">
        <v>14</v>
      </c>
    </row>
    <row r="11" spans="1:3" x14ac:dyDescent="0.2">
      <c r="A11" t="s">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a78f51-22e3-42e1-956d-6e8eeada7f91">
      <Terms xmlns="http://schemas.microsoft.com/office/infopath/2007/PartnerControls"/>
    </lcf76f155ced4ddcb4097134ff3c332f>
    <TaxCatchAll xmlns="b837621c-3756-42d7-9724-18d22c7650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C8E1CCFC39254E863A82705AF0B9CE" ma:contentTypeVersion="17" ma:contentTypeDescription="Create a new document." ma:contentTypeScope="" ma:versionID="59757295e1f686647e8c1878e9b24b6d">
  <xsd:schema xmlns:xsd="http://www.w3.org/2001/XMLSchema" xmlns:xs="http://www.w3.org/2001/XMLSchema" xmlns:p="http://schemas.microsoft.com/office/2006/metadata/properties" xmlns:ns2="8aa78f51-22e3-42e1-956d-6e8eeada7f91" xmlns:ns3="b837621c-3756-42d7-9724-18d22c765053" targetNamespace="http://schemas.microsoft.com/office/2006/metadata/properties" ma:root="true" ma:fieldsID="d9b6edb817ba1f76326dfd725f2f0f81" ns2:_="" ns3:_="">
    <xsd:import namespace="8aa78f51-22e3-42e1-956d-6e8eeada7f91"/>
    <xsd:import namespace="b837621c-3756-42d7-9724-18d22c7650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a78f51-22e3-42e1-956d-6e8eeada7f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21e77c8-88af-44ac-a152-a60c5c660369"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7621c-3756-42d7-9724-18d22c7650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8cf3297-58d6-4058-8e8b-37be0ab77183}" ma:internalName="TaxCatchAll" ma:showField="CatchAllData" ma:web="b837621c-3756-42d7-9724-18d22c7650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41DD60-2685-4E0C-8DD4-03DE47800E33}">
  <ds:schemaRef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 ds:uri="b837621c-3756-42d7-9724-18d22c765053"/>
    <ds:schemaRef ds:uri="8aa78f51-22e3-42e1-956d-6e8eeada7f91"/>
    <ds:schemaRef ds:uri="http://schemas.microsoft.com/office/2006/metadata/properties"/>
  </ds:schemaRefs>
</ds:datastoreItem>
</file>

<file path=customXml/itemProps2.xml><?xml version="1.0" encoding="utf-8"?>
<ds:datastoreItem xmlns:ds="http://schemas.openxmlformats.org/officeDocument/2006/customXml" ds:itemID="{F86F0DC4-D237-4F39-B3AE-281CA3EE9F62}">
  <ds:schemaRefs>
    <ds:schemaRef ds:uri="http://schemas.microsoft.com/sharepoint/v3/contenttype/forms"/>
  </ds:schemaRefs>
</ds:datastoreItem>
</file>

<file path=customXml/itemProps3.xml><?xml version="1.0" encoding="utf-8"?>
<ds:datastoreItem xmlns:ds="http://schemas.openxmlformats.org/officeDocument/2006/customXml" ds:itemID="{BDDBBC68-5D5F-4C29-B3D5-C2331C2B8B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a78f51-22e3-42e1-956d-6e8eeada7f91"/>
    <ds:schemaRef ds:uri="b837621c-3756-42d7-9724-18d22c7650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Inputs and Outputs</vt:lpstr>
      <vt:lpstr>Financial Model</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Rafi Cohen</dc:creator>
  <cp:keywords/>
  <dc:description/>
  <cp:lastModifiedBy>Matthew Brown</cp:lastModifiedBy>
  <cp:revision/>
  <dcterms:created xsi:type="dcterms:W3CDTF">2023-09-06T08:50:04Z</dcterms:created>
  <dcterms:modified xsi:type="dcterms:W3CDTF">2024-03-28T19:53:38Z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0x010100BFC8E1CCFC39254E863A82705AF0B9CE</vt:lpwstr>
  </property>
  <property fmtid="{D5CDD505-2E9C-101B-9397-08002B2CF9AE}" pid="3" name="MediaServiceImageTags">
    <vt:lpwstr/>
  </property>
</Properties>
</file>